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240" yWindow="165" windowWidth="14640" windowHeight="7365"/>
  </bookViews>
  <sheets>
    <sheet name="Présentation" sheetId="7" r:id="rId1"/>
    <sheet name="Diag quanti" sheetId="9" r:id="rId2"/>
    <sheet name="Fiche ID" sheetId="10" r:id="rId3"/>
    <sheet name="Diag quali" sheetId="3" r:id="rId4"/>
    <sheet name="Résultats" sheetId="4" r:id="rId5"/>
    <sheet name="Notation" sheetId="5" state="hidden" r:id="rId6"/>
    <sheet name="Graphique" sheetId="8" r:id="rId7"/>
  </sheets>
  <calcPr calcId="145621"/>
</workbook>
</file>

<file path=xl/calcChain.xml><?xml version="1.0" encoding="utf-8"?>
<calcChain xmlns="http://schemas.openxmlformats.org/spreadsheetml/2006/main">
  <c r="R14" i="9" l="1"/>
  <c r="R12" i="9"/>
  <c r="R10" i="9"/>
  <c r="R8" i="9"/>
  <c r="R6" i="9"/>
  <c r="N60" i="3" l="1"/>
  <c r="O60" i="3"/>
  <c r="N61" i="3"/>
  <c r="O61" i="3"/>
  <c r="N57" i="3"/>
  <c r="O57" i="3"/>
  <c r="N53" i="3"/>
  <c r="O53" i="3"/>
  <c r="N46" i="3"/>
  <c r="O46" i="3"/>
  <c r="N47" i="3"/>
  <c r="O47" i="3"/>
  <c r="N48" i="3"/>
  <c r="O48" i="3"/>
  <c r="N49" i="3"/>
  <c r="O49" i="3"/>
  <c r="N50" i="3"/>
  <c r="O50" i="3"/>
  <c r="N35" i="3"/>
  <c r="O35" i="3"/>
  <c r="N27" i="3"/>
  <c r="O27" i="3"/>
  <c r="N19" i="3"/>
  <c r="O19" i="3"/>
  <c r="N20" i="3"/>
  <c r="O20" i="3"/>
  <c r="N21" i="3"/>
  <c r="O21" i="3"/>
  <c r="N22" i="3"/>
  <c r="O22" i="3"/>
  <c r="O13" i="3"/>
  <c r="N13" i="3"/>
  <c r="P35" i="3" l="1"/>
  <c r="R35" i="3" s="1"/>
  <c r="P57" i="3"/>
  <c r="R57" i="3" s="1"/>
  <c r="S21" i="3"/>
  <c r="S19" i="3"/>
  <c r="P49" i="3"/>
  <c r="R49" i="3" s="1"/>
  <c r="P46" i="3"/>
  <c r="R46" i="3" s="1"/>
  <c r="P60" i="3"/>
  <c r="R60" i="3" s="1"/>
  <c r="S13" i="3"/>
  <c r="S60" i="3"/>
  <c r="P20" i="3"/>
  <c r="R20" i="3" s="1"/>
  <c r="S27" i="3"/>
  <c r="S47" i="3"/>
  <c r="P53" i="3"/>
  <c r="R53" i="3" s="1"/>
  <c r="S61" i="3"/>
  <c r="P13" i="3"/>
  <c r="R13" i="3" s="1"/>
  <c r="P21" i="3"/>
  <c r="R21" i="3" s="1"/>
  <c r="S50" i="3"/>
  <c r="S22" i="3"/>
  <c r="P48" i="3"/>
  <c r="R48" i="3" s="1"/>
  <c r="P61" i="3"/>
  <c r="R61" i="3" s="1"/>
  <c r="S57" i="3"/>
  <c r="S48" i="3"/>
  <c r="P47" i="3"/>
  <c r="R47" i="3" s="1"/>
  <c r="S46" i="3"/>
  <c r="S49" i="3"/>
  <c r="P50" i="3"/>
  <c r="R50" i="3" s="1"/>
  <c r="S53" i="3"/>
  <c r="S20" i="3"/>
  <c r="P22" i="3"/>
  <c r="R22" i="3" s="1"/>
  <c r="S35" i="3"/>
  <c r="P27" i="3"/>
  <c r="R27" i="3" s="1"/>
  <c r="P19" i="3"/>
  <c r="R19" i="3" s="1"/>
  <c r="G22" i="4"/>
  <c r="K22" i="4"/>
  <c r="G23" i="4"/>
  <c r="K23" i="4"/>
  <c r="N6" i="3"/>
  <c r="N59" i="3" l="1"/>
  <c r="N37" i="3" l="1"/>
  <c r="O37" i="3"/>
  <c r="N38" i="3"/>
  <c r="O38" i="3"/>
  <c r="N39" i="3"/>
  <c r="O39" i="3"/>
  <c r="K17" i="4"/>
  <c r="K18" i="4"/>
  <c r="K19" i="4"/>
  <c r="K20" i="4"/>
  <c r="K21" i="4"/>
  <c r="K16" i="4"/>
  <c r="K14" i="4"/>
  <c r="K13" i="4"/>
  <c r="K11" i="4"/>
  <c r="K9" i="4"/>
  <c r="K7" i="4"/>
  <c r="N11" i="3"/>
  <c r="G17" i="4"/>
  <c r="G18" i="4"/>
  <c r="G19" i="4"/>
  <c r="G20" i="4"/>
  <c r="G21" i="4"/>
  <c r="G16" i="4"/>
  <c r="G14" i="4"/>
  <c r="G13" i="4"/>
  <c r="G11" i="4"/>
  <c r="G9" i="4"/>
  <c r="G7" i="4"/>
  <c r="S39" i="3" l="1"/>
  <c r="S37" i="3"/>
  <c r="S38" i="3"/>
  <c r="P38" i="3"/>
  <c r="R38" i="3" s="1"/>
  <c r="K25" i="4"/>
  <c r="P39" i="3"/>
  <c r="R39" i="3" s="1"/>
  <c r="P37" i="3"/>
  <c r="R37" i="3" s="1"/>
  <c r="G25" i="4"/>
  <c r="O71" i="3" l="1"/>
  <c r="N71" i="3"/>
  <c r="O70" i="3"/>
  <c r="N70" i="3"/>
  <c r="O69" i="3"/>
  <c r="N69" i="3"/>
  <c r="O68" i="3"/>
  <c r="N68" i="3"/>
  <c r="O67" i="3"/>
  <c r="N67" i="3"/>
  <c r="O66" i="3"/>
  <c r="N66" i="3"/>
  <c r="O65" i="3"/>
  <c r="N65" i="3"/>
  <c r="O64" i="3"/>
  <c r="N64" i="3"/>
  <c r="O63" i="3"/>
  <c r="N63" i="3"/>
  <c r="O62" i="3"/>
  <c r="N62" i="3"/>
  <c r="O59" i="3"/>
  <c r="O58" i="3"/>
  <c r="N58" i="3"/>
  <c r="O56" i="3"/>
  <c r="N56" i="3"/>
  <c r="O55" i="3"/>
  <c r="N55" i="3"/>
  <c r="O54" i="3"/>
  <c r="N54" i="3"/>
  <c r="O52" i="3"/>
  <c r="N52" i="3"/>
  <c r="O51" i="3"/>
  <c r="N51" i="3"/>
  <c r="O45" i="3"/>
  <c r="N45" i="3"/>
  <c r="O44" i="3"/>
  <c r="N44" i="3"/>
  <c r="O43" i="3"/>
  <c r="N43" i="3"/>
  <c r="O42" i="3"/>
  <c r="N42" i="3"/>
  <c r="O40" i="3"/>
  <c r="N40" i="3"/>
  <c r="O36" i="3"/>
  <c r="N36" i="3"/>
  <c r="O34" i="3"/>
  <c r="N34" i="3"/>
  <c r="O33" i="3"/>
  <c r="N33" i="3"/>
  <c r="O32" i="3"/>
  <c r="N32" i="3"/>
  <c r="O31" i="3"/>
  <c r="N31" i="3"/>
  <c r="O30" i="3"/>
  <c r="N30" i="3"/>
  <c r="O28" i="3"/>
  <c r="N28" i="3"/>
  <c r="O26" i="3"/>
  <c r="N26" i="3"/>
  <c r="O25" i="3"/>
  <c r="N25" i="3"/>
  <c r="O23" i="3"/>
  <c r="N23" i="3"/>
  <c r="O18" i="3"/>
  <c r="N18" i="3"/>
  <c r="O17" i="3"/>
  <c r="N17" i="3"/>
  <c r="O16" i="3"/>
  <c r="N16" i="3"/>
  <c r="O15" i="3"/>
  <c r="N15" i="3"/>
  <c r="O12" i="3"/>
  <c r="N12" i="3"/>
  <c r="O11" i="3"/>
  <c r="O10" i="3"/>
  <c r="N10" i="3"/>
  <c r="O9" i="3"/>
  <c r="N9" i="3"/>
  <c r="O8" i="3"/>
  <c r="N8" i="3"/>
  <c r="O7" i="3"/>
  <c r="N7" i="3"/>
  <c r="O6" i="3"/>
  <c r="P6" i="3" l="1"/>
  <c r="R6" i="3" s="1"/>
  <c r="S7" i="3"/>
  <c r="S9" i="3"/>
  <c r="S8" i="3"/>
  <c r="S10" i="3"/>
  <c r="P11" i="3"/>
  <c r="R11" i="3" s="1"/>
  <c r="S11" i="3"/>
  <c r="S12" i="3"/>
  <c r="S15" i="3"/>
  <c r="S17" i="3"/>
  <c r="S23" i="3"/>
  <c r="S16" i="3"/>
  <c r="S18" i="3"/>
  <c r="S6" i="3"/>
  <c r="S28" i="3"/>
  <c r="P28" i="3"/>
  <c r="R28" i="3" s="1"/>
  <c r="S31" i="3"/>
  <c r="P31" i="3"/>
  <c r="R31" i="3" s="1"/>
  <c r="S33" i="3"/>
  <c r="P33" i="3"/>
  <c r="R33" i="3" s="1"/>
  <c r="S34" i="3"/>
  <c r="P34" i="3"/>
  <c r="R34" i="3" s="1"/>
  <c r="S40" i="3"/>
  <c r="P40" i="3"/>
  <c r="R40" i="3" s="1"/>
  <c r="L14" i="4" s="1"/>
  <c r="P23" i="3"/>
  <c r="R23" i="3" s="1"/>
  <c r="S30" i="3"/>
  <c r="P30" i="3"/>
  <c r="R30" i="3" s="1"/>
  <c r="S32" i="3"/>
  <c r="P32" i="3"/>
  <c r="R32" i="3" s="1"/>
  <c r="S36" i="3"/>
  <c r="P36" i="3"/>
  <c r="R36" i="3" s="1"/>
  <c r="P18" i="3"/>
  <c r="R18" i="3" s="1"/>
  <c r="P17" i="3"/>
  <c r="R17" i="3" s="1"/>
  <c r="P16" i="3"/>
  <c r="R16" i="3" s="1"/>
  <c r="P15" i="3"/>
  <c r="R15" i="3" s="1"/>
  <c r="P12" i="3"/>
  <c r="R12" i="3" s="1"/>
  <c r="P10" i="3"/>
  <c r="R10" i="3" s="1"/>
  <c r="P9" i="3"/>
  <c r="R9" i="3" s="1"/>
  <c r="P8" i="3"/>
  <c r="R8" i="3" s="1"/>
  <c r="S25" i="3"/>
  <c r="P25" i="3"/>
  <c r="R25" i="3" s="1"/>
  <c r="S26" i="3"/>
  <c r="P26" i="3"/>
  <c r="R26" i="3" s="1"/>
  <c r="S42" i="3"/>
  <c r="P42" i="3"/>
  <c r="R42" i="3" s="1"/>
  <c r="S44" i="3"/>
  <c r="P44" i="3"/>
  <c r="R44" i="3" s="1"/>
  <c r="S51" i="3"/>
  <c r="P51" i="3"/>
  <c r="R51" i="3" s="1"/>
  <c r="S52" i="3"/>
  <c r="P52" i="3"/>
  <c r="R52" i="3" s="1"/>
  <c r="S55" i="3"/>
  <c r="P55" i="3"/>
  <c r="R55" i="3" s="1"/>
  <c r="S58" i="3"/>
  <c r="P58" i="3"/>
  <c r="R58" i="3" s="1"/>
  <c r="S59" i="3"/>
  <c r="P59" i="3"/>
  <c r="R59" i="3" s="1"/>
  <c r="S63" i="3"/>
  <c r="P63" i="3"/>
  <c r="R63" i="3" s="1"/>
  <c r="S65" i="3"/>
  <c r="P65" i="3"/>
  <c r="R65" i="3" s="1"/>
  <c r="S66" i="3"/>
  <c r="P66" i="3"/>
  <c r="R66" i="3" s="1"/>
  <c r="S68" i="3"/>
  <c r="P68" i="3"/>
  <c r="R68" i="3" s="1"/>
  <c r="S69" i="3"/>
  <c r="P69" i="3"/>
  <c r="R69" i="3" s="1"/>
  <c r="S70" i="3"/>
  <c r="P70" i="3"/>
  <c r="R70" i="3" s="1"/>
  <c r="S71" i="3"/>
  <c r="P71" i="3"/>
  <c r="R71" i="3" s="1"/>
  <c r="L23" i="4" s="1"/>
  <c r="S43" i="3"/>
  <c r="P43" i="3"/>
  <c r="R43" i="3" s="1"/>
  <c r="S45" i="3"/>
  <c r="P45" i="3"/>
  <c r="R45" i="3" s="1"/>
  <c r="S54" i="3"/>
  <c r="P54" i="3"/>
  <c r="R54" i="3" s="1"/>
  <c r="S56" i="3"/>
  <c r="P56" i="3"/>
  <c r="R56" i="3" s="1"/>
  <c r="S62" i="3"/>
  <c r="P62" i="3"/>
  <c r="R62" i="3" s="1"/>
  <c r="S64" i="3"/>
  <c r="P64" i="3"/>
  <c r="R64" i="3" s="1"/>
  <c r="S67" i="3"/>
  <c r="P67" i="3"/>
  <c r="R67" i="3" s="1"/>
  <c r="P7" i="3"/>
  <c r="R7" i="3" s="1"/>
  <c r="H11" i="4" l="1"/>
  <c r="I11" i="4" s="1"/>
  <c r="O9" i="4"/>
  <c r="H9" i="4"/>
  <c r="I9" i="4" s="1"/>
  <c r="L17" i="4"/>
  <c r="L21" i="4"/>
  <c r="M21" i="4" s="1"/>
  <c r="M23" i="4"/>
  <c r="L22" i="4"/>
  <c r="O22" i="4"/>
  <c r="H22" i="4"/>
  <c r="I22" i="4" s="1"/>
  <c r="H23" i="4"/>
  <c r="I23" i="4" s="1"/>
  <c r="O23" i="4"/>
  <c r="P23" i="4" s="1"/>
  <c r="O7" i="4"/>
  <c r="H13" i="4"/>
  <c r="I13" i="4" s="1"/>
  <c r="L11" i="4"/>
  <c r="O13" i="4"/>
  <c r="H14" i="4"/>
  <c r="I14" i="4" s="1"/>
  <c r="O14" i="4"/>
  <c r="P14" i="4" s="1"/>
  <c r="H7" i="4"/>
  <c r="I7" i="4" s="1"/>
  <c r="O11" i="4"/>
  <c r="H21" i="4"/>
  <c r="I21" i="4" s="1"/>
  <c r="O21" i="4"/>
  <c r="H19" i="4"/>
  <c r="I19" i="4" s="1"/>
  <c r="O19" i="4"/>
  <c r="H18" i="4"/>
  <c r="I18" i="4" s="1"/>
  <c r="O18" i="4"/>
  <c r="H20" i="4"/>
  <c r="I20" i="4" s="1"/>
  <c r="O20" i="4"/>
  <c r="H17" i="4"/>
  <c r="I17" i="4" s="1"/>
  <c r="O17" i="4"/>
  <c r="H16" i="4"/>
  <c r="I16" i="4" s="1"/>
  <c r="O16" i="4"/>
  <c r="L16" i="4"/>
  <c r="L20" i="4"/>
  <c r="M20" i="4" s="1"/>
  <c r="L19" i="4"/>
  <c r="M19" i="4" s="1"/>
  <c r="L18" i="4"/>
  <c r="M18" i="4" s="1"/>
  <c r="M17" i="4"/>
  <c r="M14" i="4"/>
  <c r="L13" i="4"/>
  <c r="L7" i="4"/>
  <c r="L9" i="4"/>
  <c r="M11" i="4" l="1"/>
  <c r="P9" i="4"/>
  <c r="G34" i="4" s="1"/>
  <c r="M16" i="4"/>
  <c r="P17" i="4"/>
  <c r="P21" i="4"/>
  <c r="P22" i="4"/>
  <c r="M22" i="4"/>
  <c r="P11" i="4"/>
  <c r="G35" i="4" s="1"/>
  <c r="O25" i="4"/>
  <c r="P7" i="4"/>
  <c r="G33" i="4" s="1"/>
  <c r="P13" i="4"/>
  <c r="G36" i="4" s="1"/>
  <c r="H25" i="4"/>
  <c r="I25" i="4" s="1"/>
  <c r="P16" i="4"/>
  <c r="P20" i="4"/>
  <c r="P19" i="4"/>
  <c r="P18" i="4"/>
  <c r="M13" i="4"/>
  <c r="M7" i="4"/>
  <c r="L25" i="4"/>
  <c r="M25" i="4" s="1"/>
  <c r="M9" i="4"/>
  <c r="G37" i="4" l="1"/>
  <c r="P25" i="4"/>
</calcChain>
</file>

<file path=xl/sharedStrings.xml><?xml version="1.0" encoding="utf-8"?>
<sst xmlns="http://schemas.openxmlformats.org/spreadsheetml/2006/main" count="423" uniqueCount="262">
  <si>
    <t>Questions</t>
  </si>
  <si>
    <t>Réponses</t>
  </si>
  <si>
    <t>Pré admission</t>
  </si>
  <si>
    <t>Organisation des soins</t>
  </si>
  <si>
    <t>La sectorisation des soins est-elle en place ?</t>
  </si>
  <si>
    <t>Les heures d'arrivée des patients sont-elles échelonnées ?</t>
  </si>
  <si>
    <t>Sortie</t>
  </si>
  <si>
    <t>Existe-t-il un salon de sortie ?</t>
  </si>
  <si>
    <t>L'établissement a-t-il établi un partenariat avec des structures de ville pour favoriser la suite des soins ?</t>
  </si>
  <si>
    <t>Relations avec l'aval</t>
  </si>
  <si>
    <t>Réponse 1</t>
  </si>
  <si>
    <t>Réponse 2</t>
  </si>
  <si>
    <t>Réponse 3</t>
  </si>
  <si>
    <t>Réponse 4</t>
  </si>
  <si>
    <t>N° REP ETB</t>
  </si>
  <si>
    <t>Nbre rép</t>
  </si>
  <si>
    <t>Note</t>
  </si>
  <si>
    <t>Pondération</t>
  </si>
  <si>
    <t>Note pondérée</t>
  </si>
  <si>
    <t>Réponse oui/non</t>
  </si>
  <si>
    <t xml:space="preserve">Oui </t>
  </si>
  <si>
    <t>Non</t>
  </si>
  <si>
    <t>Oui</t>
  </si>
  <si>
    <t>Non, il n'existe pas de lits dédiés à l'ambulatoire (non règlementaire)</t>
  </si>
  <si>
    <t>Non pour la majorité</t>
  </si>
  <si>
    <t>Oui pour la majorité</t>
  </si>
  <si>
    <t>Oui, et des actions correctives sont mises en place</t>
  </si>
  <si>
    <t>Oui, incluant des praticiens et des cadres</t>
  </si>
  <si>
    <t>Oui, avec l'un ou l'autre</t>
  </si>
  <si>
    <t>Oui, systématiquement</t>
  </si>
  <si>
    <t>Oui, et certaines spécialités ont formalisé un partenariat (ex : convention signée, ..)</t>
  </si>
  <si>
    <t>Oui, mais rien n'est formalisé (ex : pas de convention signée, etc.)</t>
  </si>
  <si>
    <t>Non jamais</t>
  </si>
  <si>
    <t>Oui, au sein de l'UMA/HDJ</t>
  </si>
  <si>
    <t>Oui, il existe une charte complète formalisée</t>
  </si>
  <si>
    <t>Oui, il existe un support répondant partiellement aux exigences de la charte</t>
  </si>
  <si>
    <t>Non, il n'en n'existe pas</t>
  </si>
  <si>
    <t>Oui de manière systématique</t>
  </si>
  <si>
    <t>Oui, il existe un support informatique adapté</t>
  </si>
  <si>
    <t>Non, il n'existe aucun support informatisé</t>
  </si>
  <si>
    <t>Oui, selon des chemins cliniques formalisés par type de PEC</t>
  </si>
  <si>
    <t>Oui selon des règles non formalisées</t>
  </si>
  <si>
    <t>Oui pour l'ensemble des spécialités</t>
  </si>
  <si>
    <t>Oui pour une partie d'entre elles</t>
  </si>
  <si>
    <t>Oui pour une partie</t>
  </si>
  <si>
    <t>Oui pour une partie d'entre eux</t>
  </si>
  <si>
    <t>Oui de manière formalisée avec un support dédié</t>
  </si>
  <si>
    <t>Oui mais de manière orale uniquement</t>
  </si>
  <si>
    <t>Oui pour tous les services prestataires</t>
  </si>
  <si>
    <t xml:space="preserve">Non </t>
  </si>
  <si>
    <t>Diagnostic qualitatif</t>
  </si>
  <si>
    <t>AXE</t>
  </si>
  <si>
    <t>Etapes</t>
  </si>
  <si>
    <t>AXE 1</t>
  </si>
  <si>
    <t>AXE 2</t>
  </si>
  <si>
    <t>Ressources / Moyens</t>
  </si>
  <si>
    <t>AXE 3</t>
  </si>
  <si>
    <t>Maturité du corps médical</t>
  </si>
  <si>
    <t>AXE 4</t>
  </si>
  <si>
    <t>Pilotage et outils</t>
  </si>
  <si>
    <t>Maturité de l'ES</t>
  </si>
  <si>
    <t>Optimisation de l'utilisation des places</t>
  </si>
  <si>
    <t>Résultats qualitatifs</t>
  </si>
  <si>
    <t xml:space="preserve">Nbre total de questions </t>
  </si>
  <si>
    <t>Nbre questions répondues</t>
  </si>
  <si>
    <t>Taux de remplissage</t>
  </si>
  <si>
    <t>Note sur 100 (par rapport à l'ensemble des questions)</t>
  </si>
  <si>
    <t>Note maximale (en fonction du nbre de réponses)</t>
  </si>
  <si>
    <t>Note sur 100</t>
  </si>
  <si>
    <t xml:space="preserve">Aide méthodologique spécifique : chapitres à consulter </t>
  </si>
  <si>
    <t>AXE 5</t>
  </si>
  <si>
    <t>TOTAL</t>
  </si>
  <si>
    <t>Nombre de réponses possibles</t>
  </si>
  <si>
    <t>En amont du séjour</t>
  </si>
  <si>
    <t>Anticipation des thérapeutiques</t>
  </si>
  <si>
    <t>La veille du séjour</t>
  </si>
  <si>
    <t xml:space="preserve">Oui pour certaines spécialités </t>
  </si>
  <si>
    <t>Tous les patients pris en charge en hospitalisation ambulatoire sont-ils pris en charge dans une structure individualisée et identifiée ?</t>
  </si>
  <si>
    <t xml:space="preserve">Est-ce que l'architecture des locaux est adaptée au développement d'une l'HDJ multidisciplinaire ? </t>
  </si>
  <si>
    <t xml:space="preserve">L'ambulatoire est-elle à votre avis considérée par la plupart des médecins comme une activité présentant de l'intérêt pour leurs patients ? </t>
  </si>
  <si>
    <t xml:space="preserve">L'ambulatoire est-elle à votre avis considérée par la plupart des médecins comme une activité présentant de l'intérêt pour leurs pratiques professionnelles ? </t>
  </si>
  <si>
    <t>A votre avis les médecins considèrent-ils que le développement de l'hdj de médecine multidisciplinaire risque de leur faire perdre des lits d'hospitalisation conventionnelle ?</t>
  </si>
  <si>
    <t>S'il y a un tableau de bord d'indicateurs, une analyse régulière de ces 
indicateurs est-elle réalisée ?</t>
  </si>
  <si>
    <t>S'il y a un tableau de bord d'indicateurs, l'information est-elle diffusée et partagée ?</t>
  </si>
  <si>
    <t>L'organisation de l'hdj de médecine multidisciplinaire est-elle pilotée par une instance décisionnelle qui se réunit régulièrement ?</t>
  </si>
  <si>
    <t xml:space="preserve">Existe t-il un coordinateur médical de l'hdj de médecine multidisciplinaire ? </t>
  </si>
  <si>
    <t>Existe-t-il une charte de fonctionnement décrivant les règles de 
fonctionnement de l'HDJMM ?</t>
  </si>
  <si>
    <t>Une rotation sur les places est-elle optimisée via une anticipation ?</t>
  </si>
  <si>
    <t xml:space="preserve">Le processus de programmation est il formalisé par écrit ? </t>
  </si>
  <si>
    <t xml:space="preserve">Existe il une fiche de poste pour la fonction de programmation ?  </t>
  </si>
  <si>
    <t>Existe-t-il des schémas de programmation journaliers propre à chaque spécialité  ?</t>
  </si>
  <si>
    <t xml:space="preserve">Existe il un livret d'accueil propre à l'HDJMM ? </t>
  </si>
  <si>
    <t>Des créneaux horaires sont-ils dédiés ou facilités à l'HDJMM sur les plateaux techniques et consultations ?</t>
  </si>
  <si>
    <t xml:space="preserve">Les prescriptions des thérapeutiques sont elles anticipées quand c'est possible ? </t>
  </si>
  <si>
    <t>La préparation des traitements pharmaceutiques est-elle anticipée quand c'est possible  ?</t>
  </si>
  <si>
    <t>la vérification de la conformité du dossier (complet y compris les dossiers antérieurs) est-elle organisée en amont ?</t>
  </si>
  <si>
    <t xml:space="preserve">Y a-t-il un rappel du séjour la veille ? </t>
  </si>
  <si>
    <t xml:space="preserve">Y a-t-il un médecin joignable par spécialité dans l'HDJMM ? </t>
  </si>
  <si>
    <t xml:space="preserve">Est-ce qu'il existe une procédure de prise en charge de l'urgence ? </t>
  </si>
  <si>
    <t>PEC en HDJMM</t>
  </si>
  <si>
    <t>L'éducation thérapeutique des patients est-elle proposée ?</t>
  </si>
  <si>
    <t>L'organisation médicale permet de réaliser une sortie dès la fin des soins du patient dans les cas qui le permettent ?</t>
  </si>
  <si>
    <t>Un questionnaire de satisfaction pour les patients de l'HDJMM est-il réalisé ?</t>
  </si>
  <si>
    <t>Il existe plusieurs spécialités qui ont engagées des réflexions</t>
  </si>
  <si>
    <t>Une spécialité a engagée des réflexions</t>
  </si>
  <si>
    <t>Aucune spécialité n'a engagée de réflexions</t>
  </si>
  <si>
    <t>Le projet médical comporte un objectif chiffré sur l'hdj de médecine</t>
  </si>
  <si>
    <t>Le projet médical comporte un objectif non chiffré sur l'HDJ de médecine</t>
  </si>
  <si>
    <t>Le projet médical ne comporte pas d'objectif sur l'HDJ de médecine</t>
  </si>
  <si>
    <t xml:space="preserve">Oui un projet a été mené à bien </t>
  </si>
  <si>
    <t>Oui un projet est en cours</t>
  </si>
  <si>
    <t>Non aucun projet en cours</t>
  </si>
  <si>
    <t xml:space="preserve">Il existe plusieurs spécialités qui ont engagées des actions </t>
  </si>
  <si>
    <t xml:space="preserve">Une spécialité  a engagée des actions </t>
  </si>
  <si>
    <t xml:space="preserve">Aucune spécialité n'a engagée d'actions </t>
  </si>
  <si>
    <t>Oui, partiellement</t>
  </si>
  <si>
    <t>Oui avec aménagements</t>
  </si>
  <si>
    <t>Oui, avec au minimum quatre indicateurs</t>
  </si>
  <si>
    <t>Oui, avec moins de quatre indicateurs</t>
  </si>
  <si>
    <t>Oui, mais pas d'actions correctives</t>
  </si>
  <si>
    <t>Oui, mais uniquement à un des deux</t>
  </si>
  <si>
    <t>Oui, un cadre est dédié à plein temps à l'HDJMM</t>
  </si>
  <si>
    <t>Oui, un cadre dédié à temps partiel à l'HDJMM</t>
  </si>
  <si>
    <t>Non, pas de cadre à l'HDJMM</t>
  </si>
  <si>
    <t>Oui de manière systématique et formalisé</t>
  </si>
  <si>
    <t>Oui, la majeure partie du temps ou non formalisé</t>
  </si>
  <si>
    <t>Oui, la majeure partie du temps</t>
  </si>
  <si>
    <t>non</t>
  </si>
  <si>
    <t>Oui pour tous ou la majorité</t>
  </si>
  <si>
    <t>Oui réalisé et remis</t>
  </si>
  <si>
    <t>Oui réalisé non remis</t>
  </si>
  <si>
    <t>Note totale (max)</t>
  </si>
  <si>
    <t>L'HDJ de médecine multidisciplinaire fait-il partie des axes de développement  stratégiques de votre établissement (inscrite dans le projet médical) ?</t>
  </si>
  <si>
    <t>L'acheminement des traitements pharmaceutiques est-il organisé de manière dédiée ?</t>
  </si>
  <si>
    <t>Axe 1 Maturité de l'ES</t>
  </si>
  <si>
    <t>Axe 2 Ressources Moyens</t>
  </si>
  <si>
    <t>Axe 3 Maturité corps médical</t>
  </si>
  <si>
    <t xml:space="preserve">Axe 4 Pilotage </t>
  </si>
  <si>
    <t>Axe 5 Organisation de la PEC</t>
  </si>
  <si>
    <t>Oui, mais dans plusieurs unités médico-chirurgicales</t>
  </si>
  <si>
    <t>Oui, dans un service d'hospitalisation complète ou pôle d'activité</t>
  </si>
  <si>
    <t>A votre avis, la plupart des praticiens sont-ils  prêts à adapter l'organisation de leur activité pour favoriser le développement de l'hdj de médecine multidisciplinaire ?</t>
  </si>
  <si>
    <t>Oui, aux équipes médico-soignantes et à la direction</t>
  </si>
  <si>
    <t>Des parcours de prise en charge médicale différents ont été identifiés ?</t>
  </si>
  <si>
    <t>Existe-t-il un lissage de l'activité sur la semaine (activité égale sur toutes les plages de la semaine) ?</t>
  </si>
  <si>
    <t>Y a-t-il une confirmation au patient la veille du séjour ?</t>
  </si>
  <si>
    <t>Oui de manière systématique pour les deux</t>
  </si>
  <si>
    <t>Oui pour l'une des deux</t>
  </si>
  <si>
    <t>Existe-t-il un cadre de santé de l'hdj de médecine multidisciplinaire identifié ?</t>
  </si>
  <si>
    <t>Y a-t-il un praticien leader sur l'ambulatoire qui pourrait se positionner 
comme "chef de projet médical" pour le développement de un ou des HDJ de médecine multidisciplinaires ?</t>
  </si>
  <si>
    <t xml:space="preserve">Y a-t-il des porteurs de projet identifiés et volontaires ? </t>
  </si>
  <si>
    <t xml:space="preserve">Est-ce que l'HDJ de médecine est rattaché à une structure de gouvernance (pôle, département, service)  ? </t>
  </si>
  <si>
    <t>Oui,  l'organisation le permettra après redéploiement</t>
  </si>
  <si>
    <t>Le brancardage au sein de l'établissement permet il le développement de l'HDJ de médecine multidisciplinaire ?</t>
  </si>
  <si>
    <t>La pharmacie au sein de l'établissement permet elle le développement de l'HDJ de médecine multidisciplinaire ?</t>
  </si>
  <si>
    <t>L'imagerie au sein de l'établissement permet elle le développement de l'HDJ de médecine multidisciplinaire ?</t>
  </si>
  <si>
    <t>La biologie permet elle le développement de l'HDJ de médecine multidisciplinaire ?</t>
  </si>
  <si>
    <t>Les autres prestations d'explorations au sein de l'établissement permettent elles le développement de l'HDJ de médecine multidisciplinaire ?</t>
  </si>
  <si>
    <t xml:space="preserve">Existe-il un tableau de bord d'indicateurs sur l'activité des HDJ ? </t>
  </si>
  <si>
    <t xml:space="preserve">La programmation repose t'elle sur une personne identifiée ? </t>
  </si>
  <si>
    <t xml:space="preserve">Existe il un processus de programmation du séjour du patient ? </t>
  </si>
  <si>
    <t xml:space="preserve">Diagnostic quantitatif </t>
  </si>
  <si>
    <t>Thème</t>
  </si>
  <si>
    <r>
      <t>Quel est le</t>
    </r>
    <r>
      <rPr>
        <b/>
        <sz val="10"/>
        <color theme="1"/>
        <rFont val="Arial"/>
        <family val="2"/>
      </rPr>
      <t xml:space="preserve"> taux de repli*</t>
    </r>
    <r>
      <rPr>
        <sz val="10"/>
        <color theme="1"/>
        <rFont val="Arial"/>
        <family val="2"/>
      </rPr>
      <t xml:space="preserve"> ?</t>
    </r>
  </si>
  <si>
    <t xml:space="preserve">Activité </t>
  </si>
  <si>
    <t xml:space="preserve">Ressources humaines </t>
  </si>
  <si>
    <t>Ergothérapeute</t>
  </si>
  <si>
    <t>kinésithérapeute</t>
  </si>
  <si>
    <t>Diététicienne</t>
  </si>
  <si>
    <t>psychologue</t>
  </si>
  <si>
    <t>* Le nombre de patients pris en charge correspond au nombre total de patients hospitalisés dans une place (y compris les explorations fonctionnelles)</t>
  </si>
  <si>
    <t xml:space="preserve">* Le taux de repli correspond au nombre de patients initialement prévus en HDJ de médecine et transférés en fin de journée dans un service d’hospitalisation conventionnelle, divisé par le nombre de patients passés à l'HDJ de médecine. </t>
  </si>
  <si>
    <t>Réprésentation graphique des résultats du diagnostic qualitatif</t>
  </si>
  <si>
    <t xml:space="preserve">Il  propose de recueillir un ensemble d’élément afin de faire un premier état des lieux des HDJM de l’établissement. Il constitue une étape préalable au diagnostic et permet un premier fléchage des forces et des problématiques de l’établissement sur la thématique. </t>
  </si>
  <si>
    <t xml:space="preserve">Cette analyse porte sur un périmètre multiple et faisant intervenir différents acteurs (Personnels administratifs, soignants et médicaux). Il est composé en deux parties : </t>
  </si>
  <si>
    <t xml:space="preserve">Pour évaluer les résultats du diagnostic qualitatif : </t>
  </si>
  <si>
    <t xml:space="preserve">Plus la couleur se rapproche du vert et plus l’établissement est avancé sur le sujet. </t>
  </si>
  <si>
    <t>Au-delà de 75%, les conclusions sont fiables.</t>
  </si>
  <si>
    <t xml:space="preserve">-       Maturité de l'établissement (projet d’établissement, axe stratégiques, maturité de la réflexion) </t>
  </si>
  <si>
    <t>-       Ressources / Moyens</t>
  </si>
  <si>
    <t>-       Maturité du corps médical</t>
  </si>
  <si>
    <t>-       Pilotage et outils</t>
  </si>
  <si>
    <t>-       Parcours de prise en charge du patient</t>
  </si>
  <si>
    <t>Présentation de l’outil d'Autodiagnostic</t>
  </si>
  <si>
    <r>
      <t xml:space="preserve">2/ Un diagnostic qualitatif : </t>
    </r>
    <r>
      <rPr>
        <sz val="10"/>
        <color theme="1"/>
        <rFont val="Arial"/>
        <family val="2"/>
      </rPr>
      <t>Il se présente comme une grille d’analyse avec un ensemble de questions permettant d’évaluer l’établissement sur plusieurs thématiques :</t>
    </r>
  </si>
  <si>
    <t>Hôpitaux de jour de médecine (HDJM)</t>
  </si>
  <si>
    <r>
      <t xml:space="preserve">Combien y a-t-il de </t>
    </r>
    <r>
      <rPr>
        <b/>
        <sz val="10"/>
        <color theme="1"/>
        <rFont val="Arial"/>
        <family val="2"/>
      </rPr>
      <t>places</t>
    </r>
    <r>
      <rPr>
        <sz val="10"/>
        <color theme="1"/>
        <rFont val="Arial"/>
        <family val="2"/>
      </rPr>
      <t xml:space="preserve"> dans vos HDJ de médecine ? </t>
    </r>
  </si>
  <si>
    <t>HDJ N°1</t>
  </si>
  <si>
    <t>HDJ N°2</t>
  </si>
  <si>
    <t>HDJ N°3</t>
  </si>
  <si>
    <t>HDJ N°4</t>
  </si>
  <si>
    <t>Réponse</t>
  </si>
  <si>
    <r>
      <t xml:space="preserve">Combien de </t>
    </r>
    <r>
      <rPr>
        <b/>
        <sz val="10"/>
        <color theme="1"/>
        <rFont val="Arial"/>
        <family val="2"/>
      </rPr>
      <t>patients ont été pris en charge dans vos HDJ de médicine sur une année</t>
    </r>
    <r>
      <rPr>
        <sz val="10"/>
        <color theme="1"/>
        <rFont val="Arial"/>
        <family val="2"/>
      </rPr>
      <t xml:space="preserve"> ?</t>
    </r>
  </si>
  <si>
    <r>
      <t xml:space="preserve">Quel est le </t>
    </r>
    <r>
      <rPr>
        <b/>
        <sz val="10"/>
        <color theme="1"/>
        <rFont val="Arial"/>
        <family val="2"/>
      </rPr>
      <t>taux de rotation*</t>
    </r>
    <r>
      <rPr>
        <sz val="10"/>
        <color theme="1"/>
        <rFont val="Arial"/>
        <family val="2"/>
      </rPr>
      <t xml:space="preserve"> de vos HDJ de médecine  ? </t>
    </r>
  </si>
  <si>
    <r>
      <t xml:space="preserve">Quel est le </t>
    </r>
    <r>
      <rPr>
        <b/>
        <sz val="10"/>
        <color theme="1"/>
        <rFont val="Arial"/>
        <family val="2"/>
      </rPr>
      <t>taux de forain*</t>
    </r>
    <r>
      <rPr>
        <sz val="10"/>
        <color theme="1"/>
        <rFont val="Arial"/>
        <family val="2"/>
      </rPr>
      <t xml:space="preserve"> de vos HDJ de médecine  ? </t>
    </r>
  </si>
  <si>
    <t>* Le taux de forain correspond au nombre de patients hébergés dans un service d’hospitalisation complète et n'ayant dormi aucune nuit dans l'établissement, divisé par le nombre de patients ayant eu des soins médicaux en ambulatoire (donc n'ayant passé aucune nuit dans l'établissement)</t>
  </si>
  <si>
    <r>
      <t xml:space="preserve">Quel est le </t>
    </r>
    <r>
      <rPr>
        <b/>
        <sz val="10"/>
        <color theme="1"/>
        <rFont val="Arial"/>
        <family val="2"/>
      </rPr>
      <t>taux d'annulation*</t>
    </r>
    <r>
      <rPr>
        <sz val="10"/>
        <color theme="1"/>
        <rFont val="Arial"/>
        <family val="2"/>
      </rPr>
      <t xml:space="preserve"> au sein de vos HDJ de médecine  ? </t>
    </r>
  </si>
  <si>
    <r>
      <t xml:space="preserve">Combien y a-t-il </t>
    </r>
    <r>
      <rPr>
        <b/>
        <sz val="10"/>
        <color theme="1"/>
        <rFont val="Arial"/>
        <family val="2"/>
      </rPr>
      <t>d'unité d'HDJ de médecine</t>
    </r>
    <r>
      <rPr>
        <sz val="10"/>
        <color theme="1"/>
        <rFont val="Arial"/>
        <family val="2"/>
      </rPr>
      <t xml:space="preserve"> identifiées dans votre établissement ? </t>
    </r>
  </si>
  <si>
    <r>
      <t>Combien y a-t-il de</t>
    </r>
    <r>
      <rPr>
        <b/>
        <sz val="10"/>
        <color theme="1"/>
        <rFont val="Arial"/>
        <family val="2"/>
      </rPr>
      <t xml:space="preserve"> lits de médecine dédiés à une prise en charge ambulatoire</t>
    </r>
    <r>
      <rPr>
        <sz val="10"/>
        <color theme="1"/>
        <rFont val="Arial"/>
        <family val="2"/>
      </rPr>
      <t xml:space="preserve"> dans des unités de soins de votre établissement ?</t>
    </r>
  </si>
  <si>
    <t xml:space="preserve">Ce taux permet éventuellement d'évaluer le potentiel substituable en ambulatoire. </t>
  </si>
  <si>
    <r>
      <t xml:space="preserve">Quel est le </t>
    </r>
    <r>
      <rPr>
        <b/>
        <sz val="10"/>
        <rFont val="Arial"/>
        <family val="2"/>
      </rPr>
      <t>taux de séjours de 2 nuits</t>
    </r>
    <r>
      <rPr>
        <sz val="10"/>
        <rFont val="Arial"/>
        <family val="2"/>
      </rPr>
      <t xml:space="preserve"> dans les unités conventionnelles - hors urgences ?</t>
    </r>
  </si>
  <si>
    <r>
      <t xml:space="preserve">Quel est le </t>
    </r>
    <r>
      <rPr>
        <b/>
        <sz val="10"/>
        <rFont val="Arial"/>
        <family val="2"/>
      </rPr>
      <t>taux de séjours de 1 nuit</t>
    </r>
    <r>
      <rPr>
        <sz val="10"/>
        <rFont val="Arial"/>
        <family val="2"/>
      </rPr>
      <t xml:space="preserve"> dans les unités conventionnelles - hors urgences ?</t>
    </r>
  </si>
  <si>
    <r>
      <t>Combien d'</t>
    </r>
    <r>
      <rPr>
        <b/>
        <sz val="10"/>
        <color theme="1"/>
        <rFont val="Arial"/>
        <family val="2"/>
      </rPr>
      <t xml:space="preserve">ETP de cadre </t>
    </r>
    <r>
      <rPr>
        <sz val="10"/>
        <color theme="1"/>
        <rFont val="Arial"/>
        <family val="2"/>
      </rPr>
      <t>y a-t-il dans vos HDJ de médecine ?</t>
    </r>
  </si>
  <si>
    <r>
      <t>Combien d'</t>
    </r>
    <r>
      <rPr>
        <b/>
        <sz val="10"/>
        <color theme="1"/>
        <rFont val="Arial"/>
        <family val="2"/>
      </rPr>
      <t xml:space="preserve">ETP d'IDE </t>
    </r>
    <r>
      <rPr>
        <sz val="10"/>
        <color theme="1"/>
        <rFont val="Arial"/>
        <family val="2"/>
      </rPr>
      <t>y a-t-il dans vosHDJ de médecine ?</t>
    </r>
  </si>
  <si>
    <r>
      <t>Combien d'</t>
    </r>
    <r>
      <rPr>
        <b/>
        <sz val="10"/>
        <color theme="1"/>
        <rFont val="Arial"/>
        <family val="2"/>
      </rPr>
      <t>ETP d'AS</t>
    </r>
    <r>
      <rPr>
        <sz val="10"/>
        <color theme="1"/>
        <rFont val="Arial"/>
        <family val="2"/>
      </rPr>
      <t xml:space="preserve"> y a-t-il dans vos HDJ de médecine ?</t>
    </r>
  </si>
  <si>
    <r>
      <t>Combien d'</t>
    </r>
    <r>
      <rPr>
        <b/>
        <sz val="10"/>
        <color theme="1"/>
        <rFont val="Arial"/>
        <family val="2"/>
      </rPr>
      <t xml:space="preserve">ETP d'ASH </t>
    </r>
    <r>
      <rPr>
        <sz val="10"/>
        <color theme="1"/>
        <rFont val="Arial"/>
        <family val="2"/>
      </rPr>
      <t>y a-t-il dans vosHDJ de médecine ?</t>
    </r>
  </si>
  <si>
    <r>
      <t>Combien d'</t>
    </r>
    <r>
      <rPr>
        <b/>
        <sz val="10"/>
        <color theme="1"/>
        <rFont val="Arial"/>
        <family val="2"/>
      </rPr>
      <t xml:space="preserve">ETP de secrétaires médicales </t>
    </r>
    <r>
      <rPr>
        <sz val="10"/>
        <color theme="1"/>
        <rFont val="Arial"/>
        <family val="2"/>
      </rPr>
      <t>y a-t-il dans vos HDJ de médecine ?</t>
    </r>
  </si>
  <si>
    <r>
      <t>Combien d'</t>
    </r>
    <r>
      <rPr>
        <b/>
        <sz val="10"/>
        <color theme="1"/>
        <rFont val="Arial"/>
        <family val="2"/>
      </rPr>
      <t>ETP d'agents d'accueil</t>
    </r>
    <r>
      <rPr>
        <sz val="10"/>
        <color theme="1"/>
        <rFont val="Arial"/>
        <family val="2"/>
      </rPr>
      <t xml:space="preserve"> y a-t-il dans vos HDJ de médecine ?</t>
    </r>
  </si>
  <si>
    <r>
      <t>Combien d'</t>
    </r>
    <r>
      <rPr>
        <b/>
        <sz val="10"/>
        <color theme="1"/>
        <rFont val="Arial"/>
        <family val="2"/>
      </rPr>
      <t>ETP</t>
    </r>
    <r>
      <rPr>
        <sz val="10"/>
        <color theme="1"/>
        <rFont val="Arial"/>
        <family val="2"/>
      </rPr>
      <t xml:space="preserve"> </t>
    </r>
    <r>
      <rPr>
        <b/>
        <sz val="10"/>
        <color theme="1"/>
        <rFont val="Arial"/>
        <family val="2"/>
      </rPr>
      <t>autres professionnels de santé</t>
    </r>
    <r>
      <rPr>
        <sz val="10"/>
        <color theme="1"/>
        <rFont val="Arial"/>
        <family val="2"/>
      </rPr>
      <t xml:space="preserve"> dans vos HDJ de médecine ?</t>
    </r>
  </si>
  <si>
    <r>
      <t xml:space="preserve">Combien de </t>
    </r>
    <r>
      <rPr>
        <b/>
        <sz val="10"/>
        <color theme="1"/>
        <rFont val="Arial"/>
        <family val="2"/>
      </rPr>
      <t>jour d'ouverture</t>
    </r>
    <r>
      <rPr>
        <sz val="10"/>
        <color theme="1"/>
        <rFont val="Arial"/>
        <family val="2"/>
      </rPr>
      <t xml:space="preserve"> de vos HDJ y a-t-il sur une année ? </t>
    </r>
  </si>
  <si>
    <t>HDJ N°5</t>
  </si>
  <si>
    <t xml:space="preserve">Trame type de fiche d'identité d'une unité </t>
  </si>
  <si>
    <t>Exemple</t>
  </si>
  <si>
    <t>HDJ Hématologie conventionnelle</t>
  </si>
  <si>
    <t>HDJ hématologie greffes</t>
  </si>
  <si>
    <t>Code UM</t>
  </si>
  <si>
    <t>XX</t>
  </si>
  <si>
    <t>Places installées</t>
  </si>
  <si>
    <t xml:space="preserve">Médecin responsable </t>
  </si>
  <si>
    <t>Ouverture</t>
  </si>
  <si>
    <t>8h30 - 20h30 L-V</t>
  </si>
  <si>
    <t>Localisation</t>
  </si>
  <si>
    <t>Equipe dédiée</t>
  </si>
  <si>
    <t xml:space="preserve">IDE et secrétaire
</t>
  </si>
  <si>
    <t>Equipe partagées</t>
  </si>
  <si>
    <t>Partagé avec HDJ greffes pour les AS / ASH</t>
  </si>
  <si>
    <t>Plateau technique</t>
  </si>
  <si>
    <t>Patients / jour</t>
  </si>
  <si>
    <t>Patients/jour/place</t>
  </si>
  <si>
    <t>Date / /2016</t>
  </si>
  <si>
    <t>Dr XXX</t>
  </si>
  <si>
    <t>RDC</t>
  </si>
  <si>
    <t>Y a-t-il un projet au sein de l'établissement pour développer un ou des HDJ de médecine multidisciplinaires ?</t>
  </si>
  <si>
    <t xml:space="preserve">Y a-t-il des spécialités qui ont engagées des réflexions sur les HDJ de médecine multidisciplinaires ? </t>
  </si>
  <si>
    <t xml:space="preserve">Y a-t-il des spécialités qui ont engagées des actions pour développer un ou des HDJ de médecine multidisciplinaires ? </t>
  </si>
  <si>
    <t xml:space="preserve">Est-ce que l'organisation des personnels paramédicaux permet de développer l'hdj de médecine multidisciplinaire ? </t>
  </si>
  <si>
    <t xml:space="preserve">Est-ce que l'organisation de l'équipe médicale permet de développer l'HDJ de médecine multidisciplinaire ? </t>
  </si>
  <si>
    <t>Le patient sort-il sytématiquement avec la date de son prochain RDV en HDJMM si traitement itératif  ou en consultation ?</t>
  </si>
  <si>
    <t xml:space="preserve">Y a t-il un appel le lendemain si nécessaire ? </t>
  </si>
  <si>
    <t>Oui,  l'organisation le permet dans l'état actuel</t>
  </si>
  <si>
    <t>Oui, l'organisation le permet dans l'état actuel</t>
  </si>
  <si>
    <t>Oui seulement pour l'une des deux</t>
  </si>
  <si>
    <t>Oui pour tous les traitements</t>
  </si>
  <si>
    <t>Existe-t-il une ou plusieurs unités d'HDJM mutualisant plusieurs spécialités (gastro, cardio, pneumo, …) ?</t>
  </si>
  <si>
    <t>Oui, une seule mutualisé</t>
  </si>
  <si>
    <t>Oui, plusieurs mtualisées</t>
  </si>
  <si>
    <t>Non, aucune mutualisée</t>
  </si>
  <si>
    <t>Les durées des prises en charge ont-elles été mesurées ?</t>
  </si>
  <si>
    <t>Oui pour les prises en charge diagnostiques et thérapeutiques</t>
  </si>
  <si>
    <t xml:space="preserve">Existe-t-il des schémas de programmation journaliers selon le type de prise en charge (diagnostiques ou thérapeutiques) ? </t>
  </si>
  <si>
    <t>Une information détaillée sur la prise en charge en ambulatoire est-elle délivrée au patient lors de la consultation de préhospitalisation ?</t>
  </si>
  <si>
    <t>La programmation pour les séjours et séances est elle informatisée ?</t>
  </si>
  <si>
    <t>Oui, il existe un support informatique mais il n’est pas adapté</t>
  </si>
  <si>
    <t>Y a-t-il un système de pré-admission ?</t>
  </si>
  <si>
    <t>Des protocoles de prise en charge des patients existent-t-ils ?</t>
  </si>
  <si>
    <t xml:space="preserve">Le compte-rendu d'hospitalisation est il réalisé et remis le jour même ? </t>
  </si>
  <si>
    <t xml:space="preserve">* Le taux d'annulation de l'HDJ de médecine correspond au nombre de séjours annulés (quel que soit le motif) le jour J divisé par le nombre de séjours programmés </t>
  </si>
  <si>
    <t>* Le taux de rotation correspond au nombre de séjours pris en charge divisé par (le nombre de places ouvertes * le nombre de jours d’ouverture ) sur la période</t>
  </si>
  <si>
    <r>
      <t xml:space="preserve">1/ Un diagnostic quantitatif : </t>
    </r>
    <r>
      <rPr>
        <sz val="10"/>
        <color theme="1"/>
        <rFont val="Arial"/>
        <family val="2"/>
      </rPr>
      <t xml:space="preserve">Il permet d’évaluer des indicateurs clés de prise en charge en HDJM, permettant de mesurer le niveau d’organisation de la structure. </t>
    </r>
  </si>
  <si>
    <r>
      <t>L’outil d’autodiagnostic a été conçu en étroite collaboration avec les établissements de santé ayant participé au groupe de travail. Il a été pensé dans le cadre de la démarche proposée dans la trame méthodologique et ses résultats ne peuvent être interprétés en dehors de ce cadre. L’outil d’autodiagnostic permet d’apprécier la maturité de l’établissement à mettre en œuvre l’Hôpital de jour de médecine multidisciplinaire (</t>
    </r>
    <r>
      <rPr>
        <b/>
        <sz val="10"/>
        <color theme="1"/>
        <rFont val="Arial"/>
        <family val="2"/>
      </rPr>
      <t>HDJMM</t>
    </r>
    <r>
      <rPr>
        <sz val="10"/>
        <color theme="1"/>
        <rFont val="Arial"/>
        <family val="2"/>
      </rPr>
      <t>).</t>
    </r>
  </si>
  <si>
    <t>Si le taux de remplissage est compris en 50% et 70%, les indications peuvent être suivies mais en restant vigilant sur les conclusions présentées</t>
  </si>
  <si>
    <t>Le fait de ne répondre qu’à une partie des questions n’est pas bloquant dans l’outil et permet d’obtenir un diagnostic. Il est néanmoins nécessaire de répondre à un nombre suffisant de questions, au risque d’avoir un score non représentatif de la réalité, pour la thématique concernée. C’est ce qu’indique la colonne « Taux de remplissage » : elle représente le pourcentage de questions auquel l’établissement a répondu, pour chacune des thématiques : Si le taux de remplissage est inférieur à 50%, les résultats ne sont pas significatifs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</si>
</sst>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1" x14ac:knownFonts="1">
    <font>
      <sz val="11"/>
      <color theme="1"/>
      <name val="Calibri"/>
      <family val="2"/>
      <scheme val="minor"/>
    </font>
    <font>
      <b/>
      <i/>
      <sz val="11"/>
      <color theme="1"/>
      <name val="Calibri"/>
      <family val="2"/>
      <scheme val="minor"/>
    </font>
    <font>
      <i/>
      <sz val="11"/>
      <color theme="1"/>
      <name val="Calibri"/>
      <family val="2"/>
      <scheme val="minor"/>
    </font>
    <font>
      <sz val="8"/>
      <color rgb="FF002060"/>
      <name val="Arial"/>
      <family val="2"/>
    </font>
    <font>
      <b/>
      <sz val="9"/>
      <color theme="0"/>
      <name val="Arial"/>
      <family val="2"/>
    </font>
    <font>
      <b/>
      <sz val="8"/>
      <color theme="0"/>
      <name val="Arial"/>
      <family val="2"/>
    </font>
    <font>
      <sz val="8"/>
      <color theme="1"/>
      <name val="Calibri"/>
      <family val="2"/>
      <scheme val="minor"/>
    </font>
    <font>
      <sz val="8"/>
      <color rgb="FFFF0000"/>
      <name val="Arial"/>
      <family val="2"/>
    </font>
    <font>
      <sz val="11"/>
      <color theme="1"/>
      <name val="Calibri"/>
      <family val="2"/>
      <scheme val="minor"/>
    </font>
    <font>
      <sz val="8"/>
      <color theme="1"/>
      <name val="Arial"/>
      <family val="2"/>
    </font>
    <font>
      <b/>
      <sz val="8"/>
      <color theme="1"/>
      <name val="Arial"/>
      <family val="2"/>
    </font>
    <font>
      <sz val="10"/>
      <color theme="1"/>
      <name val="Arial"/>
      <family val="2"/>
    </font>
    <font>
      <b/>
      <sz val="11"/>
      <color theme="1"/>
      <name val="Arial"/>
      <family val="2"/>
    </font>
    <font>
      <sz val="2"/>
      <color theme="1"/>
      <name val="Calibri"/>
      <family val="2"/>
      <scheme val="minor"/>
    </font>
    <font>
      <b/>
      <sz val="10"/>
      <color theme="0"/>
      <name val="Arial"/>
      <family val="2"/>
    </font>
    <font>
      <sz val="8"/>
      <name val="Arial"/>
      <family val="2"/>
    </font>
    <font>
      <b/>
      <sz val="8"/>
      <name val="Arial"/>
      <family val="2"/>
    </font>
    <font>
      <sz val="2"/>
      <name val="Calibri"/>
      <family val="2"/>
      <scheme val="minor"/>
    </font>
    <font>
      <sz val="10"/>
      <color rgb="FF00B050"/>
      <name val="Arial"/>
      <family val="2"/>
    </font>
    <font>
      <b/>
      <sz val="8"/>
      <color theme="9" tint="-0.249977111117893"/>
      <name val="Arial"/>
      <family val="2"/>
    </font>
    <font>
      <sz val="11"/>
      <color theme="1"/>
      <name val="Arial"/>
      <family val="2"/>
    </font>
    <font>
      <sz val="11"/>
      <color theme="0"/>
      <name val="Arial"/>
      <family val="2"/>
    </font>
    <font>
      <sz val="11"/>
      <name val="Arial"/>
      <family val="2"/>
    </font>
    <font>
      <b/>
      <u/>
      <sz val="12"/>
      <color theme="1"/>
      <name val="Arial"/>
      <family val="2"/>
    </font>
    <font>
      <sz val="10"/>
      <name val="Arial"/>
      <family val="2"/>
    </font>
    <font>
      <b/>
      <sz val="12"/>
      <color theme="1"/>
      <name val="Arial"/>
      <family val="2"/>
    </font>
    <font>
      <sz val="10"/>
      <color theme="0"/>
      <name val="Arial"/>
      <family val="2"/>
    </font>
    <font>
      <b/>
      <sz val="12"/>
      <name val="Arial"/>
      <family val="2"/>
    </font>
    <font>
      <b/>
      <sz val="11"/>
      <color theme="0"/>
      <name val="Arial"/>
      <family val="2"/>
    </font>
    <font>
      <b/>
      <i/>
      <sz val="11"/>
      <color theme="0"/>
      <name val="Arial"/>
      <family val="2"/>
    </font>
    <font>
      <b/>
      <i/>
      <sz val="11"/>
      <color theme="1"/>
      <name val="Arial"/>
      <family val="2"/>
    </font>
    <font>
      <sz val="10"/>
      <color theme="1"/>
      <name val="Calibri"/>
      <family val="2"/>
      <scheme val="minor"/>
    </font>
    <font>
      <sz val="9"/>
      <color theme="1"/>
      <name val="Arial"/>
      <family val="2"/>
    </font>
    <font>
      <b/>
      <sz val="11"/>
      <color theme="1"/>
      <name val="Calibri"/>
      <family val="2"/>
      <scheme val="minor"/>
    </font>
    <font>
      <b/>
      <sz val="10"/>
      <color theme="1"/>
      <name val="Arial"/>
      <family val="2"/>
    </font>
    <font>
      <i/>
      <sz val="10"/>
      <color theme="1" tint="0.34998626667073579"/>
      <name val="Arial"/>
      <family val="2"/>
    </font>
    <font>
      <sz val="10"/>
      <color theme="1" tint="0.34998626667073579"/>
      <name val="Arial"/>
      <family val="2"/>
    </font>
    <font>
      <sz val="11"/>
      <name val="Calibri"/>
      <family val="2"/>
      <scheme val="minor"/>
    </font>
    <font>
      <sz val="11"/>
      <color theme="0"/>
      <name val="Calibri"/>
      <family val="2"/>
      <scheme val="minor"/>
    </font>
    <font>
      <b/>
      <sz val="11"/>
      <color theme="5" tint="-0.249977111117893"/>
      <name val="Arial"/>
      <family val="2"/>
    </font>
    <font>
      <b/>
      <sz val="14"/>
      <color theme="9" tint="-0.249977111117893"/>
      <name val="Arial"/>
      <family val="2"/>
    </font>
    <font>
      <b/>
      <sz val="16"/>
      <color theme="9" tint="-0.249977111117893"/>
      <name val="Arial"/>
      <family val="2"/>
    </font>
    <font>
      <sz val="12"/>
      <color rgb="FFC00000"/>
      <name val="Arial"/>
      <family val="2"/>
    </font>
    <font>
      <b/>
      <u/>
      <sz val="14"/>
      <color theme="9" tint="-0.249977111117893"/>
      <name val="Arial"/>
      <family val="2"/>
    </font>
    <font>
      <b/>
      <u/>
      <sz val="16"/>
      <color theme="9" tint="-0.249977111117893"/>
      <name val="Arial"/>
      <family val="2"/>
    </font>
    <font>
      <b/>
      <sz val="10"/>
      <name val="Arial"/>
      <family val="2"/>
    </font>
    <font>
      <i/>
      <sz val="10"/>
      <color theme="1" tint="0.34998626667073579"/>
      <name val="Calibri"/>
      <family val="2"/>
      <scheme val="minor"/>
    </font>
    <font>
      <b/>
      <sz val="10"/>
      <color theme="1" tint="0.34998626667073579"/>
      <name val="Calibri"/>
      <family val="2"/>
      <scheme val="minor"/>
    </font>
    <font>
      <sz val="10"/>
      <color theme="1" tint="0.34998626667073579"/>
      <name val="Calibri"/>
      <family val="2"/>
      <scheme val="minor"/>
    </font>
    <font>
      <b/>
      <sz val="10"/>
      <color theme="0"/>
      <name val="Calibri"/>
      <family val="2"/>
      <scheme val="minor"/>
    </font>
    <font>
      <b/>
      <u/>
      <sz val="14"/>
      <color theme="9"/>
      <name val="Arial"/>
      <family val="2"/>
    </font>
  </fonts>
  <fills count="31">
    <fill>
      <patternFill patternType="none"/>
    </fill>
    <fill>
      <patternFill patternType="gray125"/>
    </fill>
    <fill>
      <patternFill patternType="solid">
        <fgColor rgb="FF4D4D4D"/>
        <bgColor indexed="64"/>
      </patternFill>
    </fill>
    <fill>
      <patternFill patternType="solid">
        <fgColor theme="1" tint="0.34998626667073579"/>
        <bgColor indexed="64"/>
      </patternFill>
    </fill>
    <fill>
      <patternFill patternType="solid">
        <fgColor theme="9" tint="0.59999389629810485"/>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9" tint="-0.249977111117893"/>
        <bgColor indexed="64"/>
      </patternFill>
    </fill>
    <fill>
      <patternFill patternType="solid">
        <fgColor rgb="FFFF9933"/>
        <bgColor indexed="64"/>
      </patternFill>
    </fill>
    <fill>
      <patternFill patternType="solid">
        <fgColor rgb="FFFFFF66"/>
        <bgColor indexed="64"/>
      </patternFill>
    </fill>
    <fill>
      <patternFill patternType="solid">
        <fgColor theme="4"/>
        <bgColor indexed="64"/>
      </patternFill>
    </fill>
    <fill>
      <patternFill patternType="solid">
        <fgColor theme="4" tint="0.59999389629810485"/>
        <bgColor indexed="64"/>
      </patternFill>
    </fill>
    <fill>
      <patternFill patternType="solid">
        <fgColor theme="1" tint="0.499984740745262"/>
        <bgColor indexed="64"/>
      </patternFill>
    </fill>
    <fill>
      <patternFill patternType="solid">
        <fgColor theme="0" tint="-0.249977111117893"/>
        <bgColor indexed="64"/>
      </patternFill>
    </fill>
    <fill>
      <patternFill patternType="solid">
        <fgColor rgb="FF7030A0"/>
        <bgColor indexed="64"/>
      </patternFill>
    </fill>
    <fill>
      <patternFill patternType="solid">
        <fgColor rgb="FFCC99FF"/>
        <bgColor indexed="64"/>
      </patternFill>
    </fill>
    <fill>
      <patternFill patternType="solid">
        <fgColor rgb="FFFFCCFF"/>
        <bgColor indexed="64"/>
      </patternFill>
    </fill>
    <fill>
      <patternFill patternType="solid">
        <fgColor rgb="FF00B050"/>
        <bgColor indexed="64"/>
      </patternFill>
    </fill>
    <fill>
      <patternFill patternType="solid">
        <fgColor rgb="FF92D050"/>
        <bgColor indexed="64"/>
      </patternFill>
    </fill>
    <fill>
      <patternFill patternType="solid">
        <fgColor rgb="FFCCFF99"/>
        <bgColor indexed="64"/>
      </patternFill>
    </fill>
    <fill>
      <patternFill patternType="solid">
        <fgColor rgb="FFF02828"/>
        <bgColor indexed="64"/>
      </patternFill>
    </fill>
    <fill>
      <patternFill patternType="solid">
        <fgColor rgb="FFC0C0C0"/>
        <bgColor indexed="64"/>
      </patternFill>
    </fill>
    <fill>
      <patternFill patternType="solid">
        <fgColor theme="0"/>
        <bgColor indexed="64"/>
      </patternFill>
    </fill>
    <fill>
      <patternFill patternType="solid">
        <fgColor theme="2" tint="-0.249977111117893"/>
        <bgColor indexed="64"/>
      </patternFill>
    </fill>
    <fill>
      <patternFill patternType="solid">
        <fgColor theme="2"/>
        <bgColor indexed="64"/>
      </patternFill>
    </fill>
    <fill>
      <patternFill patternType="solid">
        <fgColor theme="2" tint="-9.9978637043366805E-2"/>
        <bgColor indexed="64"/>
      </patternFill>
    </fill>
    <fill>
      <patternFill patternType="solid">
        <fgColor theme="2" tint="-0.499984740745262"/>
        <bgColor indexed="64"/>
      </patternFill>
    </fill>
    <fill>
      <patternFill patternType="solid">
        <fgColor rgb="FFC00000"/>
        <bgColor indexed="64"/>
      </patternFill>
    </fill>
    <fill>
      <patternFill patternType="solid">
        <fgColor theme="5" tint="0.79998168889431442"/>
        <bgColor indexed="64"/>
      </patternFill>
    </fill>
  </fills>
  <borders count="22">
    <border>
      <left/>
      <right/>
      <top/>
      <bottom/>
      <diagonal/>
    </border>
    <border>
      <left style="medium">
        <color indexed="64"/>
      </left>
      <right style="medium">
        <color indexed="64"/>
      </right>
      <top style="medium">
        <color indexed="64"/>
      </top>
      <bottom style="medium">
        <color indexed="64"/>
      </bottom>
      <diagonal/>
    </border>
    <border>
      <left style="thin">
        <color theme="0"/>
      </left>
      <right style="thin">
        <color theme="0"/>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diagonal/>
    </border>
    <border>
      <left style="thin">
        <color theme="0"/>
      </left>
      <right/>
      <top style="thin">
        <color theme="0"/>
      </top>
      <bottom style="thin">
        <color theme="0"/>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theme="1" tint="0.499984740745262"/>
      </left>
      <right style="thin">
        <color theme="1" tint="0.499984740745262"/>
      </right>
      <top/>
      <bottom/>
      <diagonal/>
    </border>
    <border>
      <left style="thin">
        <color indexed="64"/>
      </left>
      <right style="thin">
        <color indexed="64"/>
      </right>
      <top style="medium">
        <color indexed="64"/>
      </top>
      <bottom style="medium">
        <color indexed="64"/>
      </bottom>
      <diagonal/>
    </border>
    <border>
      <left style="thin">
        <color theme="1" tint="0.499984740745262"/>
      </left>
      <right style="thin">
        <color theme="1" tint="0.499984740745262"/>
      </right>
      <top style="thin">
        <color theme="1" tint="0.499984740745262"/>
      </top>
      <bottom/>
      <diagonal/>
    </border>
    <border>
      <left style="thin">
        <color indexed="64"/>
      </left>
      <right style="thin">
        <color indexed="64"/>
      </right>
      <top/>
      <bottom/>
      <diagonal/>
    </border>
    <border>
      <left style="thin">
        <color rgb="FFDDDDDD"/>
      </left>
      <right style="thin">
        <color rgb="FFDDDDDD"/>
      </right>
      <top style="thin">
        <color rgb="FFDDDDDD"/>
      </top>
      <bottom style="thin">
        <color rgb="FFDDDDDD"/>
      </bottom>
      <diagonal/>
    </border>
    <border>
      <left style="thin">
        <color rgb="FFDDDDDD"/>
      </left>
      <right/>
      <top style="thin">
        <color rgb="FFDDDDDD"/>
      </top>
      <bottom style="thin">
        <color rgb="FFDDDDDD"/>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s>
  <cellStyleXfs count="2">
    <xf numFmtId="0" fontId="0" fillId="0" borderId="0"/>
    <xf numFmtId="9" fontId="8" fillId="0" borderId="0" applyFont="0" applyFill="0" applyBorder="0" applyAlignment="0" applyProtection="0"/>
  </cellStyleXfs>
  <cellXfs count="179">
    <xf numFmtId="0" fontId="0" fillId="0" borderId="0" xfId="0"/>
    <xf numFmtId="0" fontId="5" fillId="3" borderId="2" xfId="0" applyFont="1" applyFill="1" applyBorder="1" applyAlignment="1" applyProtection="1">
      <alignment horizontal="center" vertical="center" wrapText="1"/>
    </xf>
    <xf numFmtId="0" fontId="6" fillId="0" borderId="0" xfId="0" applyFont="1"/>
    <xf numFmtId="0" fontId="3" fillId="4" borderId="3" xfId="0" applyFont="1" applyFill="1" applyBorder="1" applyAlignment="1">
      <alignment vertical="center" wrapText="1"/>
    </xf>
    <xf numFmtId="0" fontId="0" fillId="0" borderId="0" xfId="0" applyFill="1"/>
    <xf numFmtId="0" fontId="3" fillId="7" borderId="4" xfId="0" applyFont="1" applyFill="1" applyBorder="1" applyAlignment="1">
      <alignment vertical="center" wrapText="1"/>
    </xf>
    <xf numFmtId="0" fontId="9" fillId="0" borderId="0" xfId="0" applyFont="1" applyAlignment="1">
      <alignment horizontal="center"/>
    </xf>
    <xf numFmtId="0" fontId="10" fillId="0" borderId="0" xfId="0" applyFont="1" applyAlignment="1">
      <alignment vertical="center"/>
    </xf>
    <xf numFmtId="0" fontId="11" fillId="0" borderId="0" xfId="0" applyFont="1"/>
    <xf numFmtId="0" fontId="9" fillId="0" borderId="0" xfId="0" applyFont="1"/>
    <xf numFmtId="0" fontId="11" fillId="0" borderId="0" xfId="0" applyFont="1" applyAlignment="1">
      <alignment horizontal="center"/>
    </xf>
    <xf numFmtId="0" fontId="11" fillId="0" borderId="0" xfId="0" applyFont="1" applyAlignment="1">
      <alignment vertical="center" wrapText="1"/>
    </xf>
    <xf numFmtId="0" fontId="13" fillId="0" borderId="0" xfId="0" applyFont="1" applyAlignment="1">
      <alignment horizontal="center"/>
    </xf>
    <xf numFmtId="0" fontId="13" fillId="0" borderId="0" xfId="0" applyFont="1"/>
    <xf numFmtId="0" fontId="11" fillId="0" borderId="0" xfId="0" applyFont="1" applyAlignment="1">
      <alignment horizontal="center" vertical="center" wrapText="1"/>
    </xf>
    <xf numFmtId="0" fontId="11" fillId="0" borderId="0" xfId="0" applyFont="1" applyAlignment="1">
      <alignment horizontal="center" vertical="center"/>
    </xf>
    <xf numFmtId="0" fontId="11" fillId="0" borderId="0" xfId="0" applyFont="1" applyAlignment="1">
      <alignment vertical="center"/>
    </xf>
    <xf numFmtId="0" fontId="13" fillId="0" borderId="0" xfId="0" applyFont="1" applyAlignment="1">
      <alignment horizontal="center" vertical="top"/>
    </xf>
    <xf numFmtId="0" fontId="17" fillId="0" borderId="0" xfId="0" applyFont="1"/>
    <xf numFmtId="0" fontId="18" fillId="0" borderId="0" xfId="0" applyFont="1" applyAlignment="1">
      <alignment vertical="center" wrapText="1"/>
    </xf>
    <xf numFmtId="0" fontId="18" fillId="0" borderId="0" xfId="0" applyFont="1" applyAlignment="1">
      <alignment vertical="center"/>
    </xf>
    <xf numFmtId="0" fontId="10" fillId="0" borderId="0" xfId="0" applyFont="1" applyAlignment="1">
      <alignment horizontal="center" vertical="center"/>
    </xf>
    <xf numFmtId="0" fontId="9" fillId="0" borderId="0" xfId="0" applyFont="1" applyAlignment="1">
      <alignment horizontal="center" vertical="center" wrapText="1"/>
    </xf>
    <xf numFmtId="0" fontId="9" fillId="0" borderId="0" xfId="0" applyFont="1" applyAlignment="1">
      <alignment vertical="center" wrapText="1"/>
    </xf>
    <xf numFmtId="0" fontId="19" fillId="0" borderId="0" xfId="0" applyFont="1" applyAlignment="1">
      <alignment vertical="center" wrapText="1"/>
    </xf>
    <xf numFmtId="0" fontId="3" fillId="0" borderId="0" xfId="0" applyFont="1" applyAlignment="1">
      <alignment vertical="center" wrapText="1"/>
    </xf>
    <xf numFmtId="0" fontId="20" fillId="0" borderId="0" xfId="0" applyFont="1"/>
    <xf numFmtId="0" fontId="21" fillId="0" borderId="0" xfId="0" applyFont="1" applyBorder="1"/>
    <xf numFmtId="0" fontId="22" fillId="0" borderId="0" xfId="0" applyFont="1"/>
    <xf numFmtId="0" fontId="23" fillId="0" borderId="0" xfId="0" applyFont="1" applyBorder="1" applyAlignment="1">
      <alignment horizontal="center"/>
    </xf>
    <xf numFmtId="0" fontId="24" fillId="0" borderId="0" xfId="0" applyFont="1"/>
    <xf numFmtId="0" fontId="25" fillId="0" borderId="0" xfId="0" applyFont="1"/>
    <xf numFmtId="0" fontId="26" fillId="0" borderId="0" xfId="0" applyFont="1" applyBorder="1"/>
    <xf numFmtId="0" fontId="27" fillId="0" borderId="1" xfId="0" applyFont="1" applyBorder="1" applyAlignment="1">
      <alignment horizontal="center" vertical="center"/>
    </xf>
    <xf numFmtId="0" fontId="20" fillId="0" borderId="0" xfId="0" applyFont="1" applyAlignment="1">
      <alignment horizontal="center" vertical="center" wrapText="1"/>
    </xf>
    <xf numFmtId="0" fontId="28" fillId="2" borderId="4" xfId="0" applyFont="1" applyFill="1" applyBorder="1" applyAlignment="1" applyProtection="1">
      <alignment horizontal="center" vertical="center" wrapText="1"/>
    </xf>
    <xf numFmtId="0" fontId="29" fillId="2" borderId="9" xfId="0" applyFont="1" applyFill="1" applyBorder="1" applyAlignment="1" applyProtection="1">
      <alignment horizontal="left" vertical="center" wrapText="1"/>
    </xf>
    <xf numFmtId="0" fontId="2" fillId="0" borderId="0" xfId="0" applyFont="1" applyAlignment="1">
      <alignment horizontal="left"/>
    </xf>
    <xf numFmtId="0" fontId="14" fillId="9" borderId="5" xfId="0" applyFont="1" applyFill="1" applyBorder="1" applyAlignment="1">
      <alignment horizontal="center" vertical="center" wrapText="1"/>
    </xf>
    <xf numFmtId="0" fontId="22" fillId="22" borderId="7" xfId="0" applyFont="1" applyFill="1" applyBorder="1" applyAlignment="1">
      <alignment vertical="center"/>
    </xf>
    <xf numFmtId="0" fontId="12" fillId="0" borderId="4" xfId="0" applyFont="1" applyBorder="1" applyAlignment="1">
      <alignment horizontal="center"/>
    </xf>
    <xf numFmtId="9" fontId="12" fillId="0" borderId="4" xfId="1" applyFont="1" applyBorder="1" applyAlignment="1">
      <alignment horizontal="center"/>
    </xf>
    <xf numFmtId="1" fontId="12" fillId="0" borderId="4" xfId="1" applyNumberFormat="1" applyFont="1" applyBorder="1" applyAlignment="1">
      <alignment horizontal="center"/>
    </xf>
    <xf numFmtId="1" fontId="12" fillId="0" borderId="0" xfId="1" applyNumberFormat="1" applyFont="1" applyBorder="1" applyAlignment="1">
      <alignment horizontal="center"/>
    </xf>
    <xf numFmtId="1" fontId="30" fillId="0" borderId="0" xfId="1" applyNumberFormat="1" applyFont="1" applyBorder="1" applyAlignment="1">
      <alignment horizontal="left"/>
    </xf>
    <xf numFmtId="1" fontId="0" fillId="0" borderId="0" xfId="0" applyNumberFormat="1"/>
    <xf numFmtId="1" fontId="1" fillId="0" borderId="0" xfId="0" applyNumberFormat="1" applyFont="1" applyBorder="1" applyAlignment="1">
      <alignment horizontal="left"/>
    </xf>
    <xf numFmtId="0" fontId="14" fillId="12" borderId="5" xfId="0" applyFont="1" applyFill="1" applyBorder="1" applyAlignment="1">
      <alignment horizontal="center" vertical="center" wrapText="1"/>
    </xf>
    <xf numFmtId="0" fontId="14" fillId="14" borderId="5" xfId="0" applyFont="1" applyFill="1" applyBorder="1" applyAlignment="1">
      <alignment horizontal="center" vertical="center" wrapText="1"/>
    </xf>
    <xf numFmtId="0" fontId="12" fillId="23" borderId="4" xfId="0" applyFont="1" applyFill="1" applyBorder="1" applyAlignment="1">
      <alignment horizontal="center"/>
    </xf>
    <xf numFmtId="9" fontId="12" fillId="24" borderId="4" xfId="1" applyFont="1" applyFill="1" applyBorder="1" applyAlignment="1">
      <alignment horizontal="center"/>
    </xf>
    <xf numFmtId="9" fontId="12" fillId="23" borderId="4" xfId="1" applyFont="1" applyFill="1" applyBorder="1" applyAlignment="1">
      <alignment horizontal="center"/>
    </xf>
    <xf numFmtId="9" fontId="20" fillId="0" borderId="0" xfId="0" applyNumberFormat="1" applyFont="1"/>
    <xf numFmtId="9" fontId="12" fillId="0" borderId="0" xfId="0" applyNumberFormat="1" applyFont="1" applyAlignment="1">
      <alignment horizontal="center"/>
    </xf>
    <xf numFmtId="0" fontId="12" fillId="0" borderId="0" xfId="0" applyFont="1" applyAlignment="1">
      <alignment horizontal="center"/>
    </xf>
    <xf numFmtId="0" fontId="12" fillId="15" borderId="4" xfId="0" applyFont="1" applyFill="1" applyBorder="1" applyAlignment="1">
      <alignment horizontal="center"/>
    </xf>
    <xf numFmtId="0" fontId="20" fillId="0" borderId="4" xfId="0" applyFont="1" applyBorder="1"/>
    <xf numFmtId="0" fontId="20" fillId="0" borderId="4" xfId="0" applyFont="1" applyFill="1" applyBorder="1"/>
    <xf numFmtId="0" fontId="14" fillId="24" borderId="8" xfId="0" applyFont="1" applyFill="1" applyBorder="1" applyAlignment="1">
      <alignment horizontal="center" vertical="center" wrapText="1"/>
    </xf>
    <xf numFmtId="0" fontId="14" fillId="24" borderId="0" xfId="0" applyFont="1" applyFill="1" applyBorder="1" applyAlignment="1">
      <alignment horizontal="center" vertical="center" wrapText="1"/>
    </xf>
    <xf numFmtId="0" fontId="31" fillId="0" borderId="0" xfId="0" applyFont="1"/>
    <xf numFmtId="9" fontId="12" fillId="0" borderId="4" xfId="0" applyNumberFormat="1" applyFont="1" applyBorder="1" applyAlignment="1">
      <alignment horizontal="center"/>
    </xf>
    <xf numFmtId="0" fontId="4" fillId="2" borderId="4" xfId="0" applyFont="1" applyFill="1" applyBorder="1" applyAlignment="1" applyProtection="1">
      <alignment horizontal="center" vertical="center" wrapText="1"/>
    </xf>
    <xf numFmtId="0" fontId="15" fillId="10" borderId="4" xfId="0" applyFont="1" applyFill="1" applyBorder="1" applyAlignment="1">
      <alignment horizontal="center" vertical="center" wrapText="1"/>
    </xf>
    <xf numFmtId="0" fontId="15" fillId="13" borderId="4" xfId="0" applyFont="1" applyFill="1" applyBorder="1" applyAlignment="1">
      <alignment horizontal="center" vertical="center" wrapText="1"/>
    </xf>
    <xf numFmtId="0" fontId="15" fillId="15" borderId="4" xfId="0" applyFont="1" applyFill="1" applyBorder="1" applyAlignment="1">
      <alignment horizontal="center" vertical="center" wrapText="1"/>
    </xf>
    <xf numFmtId="0" fontId="15" fillId="17" borderId="4" xfId="0" applyFont="1" applyFill="1" applyBorder="1" applyAlignment="1">
      <alignment horizontal="center" vertical="center" wrapText="1"/>
    </xf>
    <xf numFmtId="0" fontId="9" fillId="20" borderId="4" xfId="0" applyFont="1" applyFill="1" applyBorder="1" applyAlignment="1">
      <alignment horizontal="center" vertical="center" wrapText="1"/>
    </xf>
    <xf numFmtId="0" fontId="15" fillId="21" borderId="4" xfId="0" applyFont="1" applyFill="1" applyBorder="1" applyAlignment="1">
      <alignment vertical="center" wrapText="1"/>
    </xf>
    <xf numFmtId="0" fontId="15" fillId="18" borderId="4" xfId="0" applyFont="1" applyFill="1" applyBorder="1" applyAlignment="1">
      <alignment vertical="center" wrapText="1"/>
    </xf>
    <xf numFmtId="0" fontId="15" fillId="18" borderId="4" xfId="0" applyFont="1" applyFill="1" applyBorder="1" applyAlignment="1" applyProtection="1">
      <alignment horizontal="left" vertical="center" wrapText="1"/>
    </xf>
    <xf numFmtId="0" fontId="15" fillId="7" borderId="4" xfId="0" applyFont="1" applyFill="1" applyBorder="1" applyAlignment="1">
      <alignment horizontal="left" vertical="center" wrapText="1"/>
    </xf>
    <xf numFmtId="0" fontId="15" fillId="6" borderId="4" xfId="0" applyFont="1" applyFill="1" applyBorder="1" applyAlignment="1">
      <alignment vertical="center" wrapText="1"/>
    </xf>
    <xf numFmtId="0" fontId="15" fillId="4" borderId="4" xfId="0" applyFont="1" applyFill="1" applyBorder="1" applyAlignment="1">
      <alignment vertical="center" wrapText="1"/>
    </xf>
    <xf numFmtId="0" fontId="16" fillId="11" borderId="4" xfId="0" applyFont="1" applyFill="1" applyBorder="1" applyAlignment="1" applyProtection="1">
      <alignment vertical="center" wrapText="1"/>
      <protection locked="0"/>
    </xf>
    <xf numFmtId="0" fontId="3" fillId="4" borderId="4" xfId="0" applyFont="1" applyFill="1" applyBorder="1" applyAlignment="1">
      <alignment vertical="center" wrapText="1"/>
    </xf>
    <xf numFmtId="0" fontId="3" fillId="6" borderId="4" xfId="0" applyFont="1" applyFill="1" applyBorder="1" applyAlignment="1">
      <alignment vertical="center" wrapText="1"/>
    </xf>
    <xf numFmtId="0" fontId="3" fillId="8" borderId="4" xfId="0" applyFont="1" applyFill="1" applyBorder="1" applyAlignment="1">
      <alignment vertical="center" wrapText="1"/>
    </xf>
    <xf numFmtId="0" fontId="7" fillId="8" borderId="4" xfId="0" applyFont="1" applyFill="1" applyBorder="1" applyAlignment="1">
      <alignment vertical="center" wrapText="1"/>
    </xf>
    <xf numFmtId="0" fontId="3" fillId="8" borderId="4" xfId="0" applyFont="1" applyFill="1" applyBorder="1" applyAlignment="1" applyProtection="1">
      <alignment vertical="center" wrapText="1"/>
    </xf>
    <xf numFmtId="0" fontId="13" fillId="0" borderId="0" xfId="0" applyFont="1" applyBorder="1" applyAlignment="1">
      <alignment horizontal="center"/>
    </xf>
    <xf numFmtId="0" fontId="4" fillId="2" borderId="4" xfId="0" applyFont="1" applyFill="1" applyBorder="1" applyAlignment="1" applyProtection="1">
      <alignment vertical="center" wrapText="1"/>
    </xf>
    <xf numFmtId="0" fontId="14" fillId="0" borderId="0" xfId="0" applyFont="1" applyFill="1" applyBorder="1" applyAlignment="1">
      <alignment horizontal="center" vertical="center"/>
    </xf>
    <xf numFmtId="0" fontId="15" fillId="10" borderId="11" xfId="0" applyFont="1" applyFill="1" applyBorder="1" applyAlignment="1">
      <alignment horizontal="center" vertical="center" wrapText="1"/>
    </xf>
    <xf numFmtId="0" fontId="15" fillId="4" borderId="11" xfId="0" applyFont="1" applyFill="1" applyBorder="1" applyAlignment="1">
      <alignment vertical="center" wrapText="1"/>
    </xf>
    <xf numFmtId="0" fontId="16" fillId="11" borderId="11" xfId="0" applyFont="1" applyFill="1" applyBorder="1" applyAlignment="1" applyProtection="1">
      <alignment vertical="center" wrapText="1"/>
      <protection locked="0"/>
    </xf>
    <xf numFmtId="0" fontId="0" fillId="0" borderId="4" xfId="0" applyBorder="1"/>
    <xf numFmtId="0" fontId="32" fillId="5" borderId="4" xfId="0" applyFont="1" applyFill="1" applyBorder="1" applyAlignment="1">
      <alignment vertical="center" wrapText="1"/>
    </xf>
    <xf numFmtId="0" fontId="32" fillId="0" borderId="4" xfId="0" applyFont="1" applyFill="1" applyBorder="1" applyAlignment="1">
      <alignment vertical="center" wrapText="1"/>
    </xf>
    <xf numFmtId="0" fontId="32" fillId="24" borderId="0" xfId="0" applyFont="1" applyFill="1" applyBorder="1" applyAlignment="1">
      <alignment vertical="center" wrapText="1"/>
    </xf>
    <xf numFmtId="0" fontId="32" fillId="5" borderId="12" xfId="0" applyFont="1" applyFill="1" applyBorder="1" applyAlignment="1">
      <alignment vertical="center" wrapText="1"/>
    </xf>
    <xf numFmtId="0" fontId="32" fillId="5" borderId="13" xfId="0" applyFont="1" applyFill="1" applyBorder="1" applyAlignment="1">
      <alignment vertical="center" wrapText="1"/>
    </xf>
    <xf numFmtId="0" fontId="32" fillId="24" borderId="14" xfId="0" applyFont="1" applyFill="1" applyBorder="1" applyAlignment="1">
      <alignment vertical="center" wrapText="1"/>
    </xf>
    <xf numFmtId="0" fontId="32" fillId="5" borderId="15" xfId="0" applyFont="1" applyFill="1" applyBorder="1" applyAlignment="1">
      <alignment vertical="center" wrapText="1"/>
    </xf>
    <xf numFmtId="0" fontId="3" fillId="4" borderId="16" xfId="0" applyFont="1" applyFill="1" applyBorder="1" applyAlignment="1">
      <alignment vertical="center" wrapText="1"/>
    </xf>
    <xf numFmtId="0" fontId="32" fillId="5" borderId="11" xfId="0" applyFont="1" applyFill="1" applyBorder="1" applyAlignment="1">
      <alignment vertical="center" wrapText="1"/>
    </xf>
    <xf numFmtId="0" fontId="14" fillId="2" borderId="4" xfId="0" applyFont="1" applyFill="1" applyBorder="1" applyAlignment="1" applyProtection="1">
      <alignment horizontal="center" vertical="center" wrapText="1"/>
    </xf>
    <xf numFmtId="0" fontId="26" fillId="0" borderId="0" xfId="0" applyFont="1"/>
    <xf numFmtId="0" fontId="21" fillId="0" borderId="0" xfId="0" applyFont="1"/>
    <xf numFmtId="0" fontId="11" fillId="0" borderId="0" xfId="0" applyFont="1" applyProtection="1"/>
    <xf numFmtId="0" fontId="0" fillId="0" borderId="0" xfId="0" applyProtection="1"/>
    <xf numFmtId="0" fontId="34" fillId="0" borderId="0" xfId="0" applyFont="1" applyAlignment="1" applyProtection="1">
      <alignment vertical="center"/>
    </xf>
    <xf numFmtId="0" fontId="33" fillId="0" borderId="0" xfId="0" applyFont="1" applyAlignment="1" applyProtection="1">
      <alignment vertical="center"/>
    </xf>
    <xf numFmtId="0" fontId="28" fillId="2" borderId="18" xfId="0" applyFont="1" applyFill="1" applyBorder="1" applyAlignment="1" applyProtection="1">
      <alignment horizontal="center" vertical="center" wrapText="1"/>
    </xf>
    <xf numFmtId="0" fontId="28" fillId="2" borderId="18" xfId="0" applyFont="1" applyFill="1" applyBorder="1" applyAlignment="1" applyProtection="1">
      <alignment vertical="center" wrapText="1"/>
    </xf>
    <xf numFmtId="164" fontId="33" fillId="0" borderId="0" xfId="0" applyNumberFormat="1" applyFont="1" applyAlignment="1" applyProtection="1">
      <alignment vertical="center"/>
    </xf>
    <xf numFmtId="0" fontId="28" fillId="2" borderId="19" xfId="0" applyFont="1" applyFill="1" applyBorder="1" applyAlignment="1" applyProtection="1">
      <alignment horizontal="center" vertical="center" wrapText="1"/>
    </xf>
    <xf numFmtId="0" fontId="0" fillId="0" borderId="0" xfId="0"/>
    <xf numFmtId="0" fontId="0" fillId="0" borderId="0" xfId="0" applyBorder="1"/>
    <xf numFmtId="0" fontId="11" fillId="25" borderId="18" xfId="0" applyFont="1" applyFill="1" applyBorder="1" applyProtection="1"/>
    <xf numFmtId="0" fontId="11" fillId="25" borderId="0" xfId="0" applyFont="1" applyFill="1" applyBorder="1"/>
    <xf numFmtId="0" fontId="11" fillId="0" borderId="0" xfId="0" applyFont="1" applyFill="1"/>
    <xf numFmtId="0" fontId="11" fillId="0" borderId="0" xfId="0" applyFont="1" applyFill="1" applyBorder="1"/>
    <xf numFmtId="164" fontId="34" fillId="0" borderId="0" xfId="1" applyNumberFormat="1" applyFont="1" applyFill="1" applyBorder="1" applyAlignment="1" applyProtection="1">
      <alignment vertical="center"/>
      <protection locked="0"/>
    </xf>
    <xf numFmtId="0" fontId="35" fillId="26" borderId="18" xfId="0" applyFont="1" applyFill="1" applyBorder="1" applyAlignment="1" applyProtection="1">
      <alignment vertical="center" wrapText="1"/>
    </xf>
    <xf numFmtId="0" fontId="36" fillId="26" borderId="0" xfId="0" applyFont="1" applyFill="1" applyAlignment="1">
      <alignment horizontal="right"/>
    </xf>
    <xf numFmtId="0" fontId="36" fillId="0" borderId="0" xfId="0" applyFont="1" applyFill="1" applyAlignment="1">
      <alignment horizontal="right"/>
    </xf>
    <xf numFmtId="164" fontId="34" fillId="27" borderId="1" xfId="1" applyNumberFormat="1" applyFont="1" applyFill="1" applyBorder="1" applyAlignment="1" applyProtection="1">
      <alignment vertical="center"/>
      <protection locked="0"/>
    </xf>
    <xf numFmtId="1" fontId="34" fillId="27" borderId="1" xfId="0" applyNumberFormat="1" applyFont="1" applyFill="1" applyBorder="1" applyAlignment="1" applyProtection="1">
      <alignment horizontal="center" vertical="center"/>
      <protection locked="0"/>
    </xf>
    <xf numFmtId="1" fontId="34" fillId="27" borderId="1" xfId="0" applyNumberFormat="1" applyFont="1" applyFill="1" applyBorder="1" applyAlignment="1" applyProtection="1">
      <alignment vertical="center"/>
      <protection locked="0"/>
    </xf>
    <xf numFmtId="1" fontId="34" fillId="0" borderId="0" xfId="0" applyNumberFormat="1" applyFont="1" applyFill="1" applyBorder="1" applyAlignment="1" applyProtection="1">
      <alignment vertical="center"/>
      <protection locked="0"/>
    </xf>
    <xf numFmtId="0" fontId="34" fillId="27" borderId="1" xfId="0" applyFont="1" applyFill="1" applyBorder="1" applyAlignment="1" applyProtection="1">
      <alignment vertical="center"/>
      <protection locked="0"/>
    </xf>
    <xf numFmtId="0" fontId="34" fillId="0" borderId="0" xfId="0" applyFont="1" applyFill="1" applyBorder="1" applyAlignment="1" applyProtection="1">
      <alignment vertical="center"/>
      <protection locked="0"/>
    </xf>
    <xf numFmtId="164" fontId="34" fillId="27" borderId="1" xfId="0" applyNumberFormat="1" applyFont="1" applyFill="1" applyBorder="1" applyAlignment="1" applyProtection="1">
      <alignment vertical="center"/>
      <protection locked="0"/>
    </xf>
    <xf numFmtId="164" fontId="34" fillId="0" borderId="0" xfId="0" applyNumberFormat="1" applyFont="1" applyFill="1" applyBorder="1" applyAlignment="1" applyProtection="1">
      <alignment vertical="center"/>
      <protection locked="0"/>
    </xf>
    <xf numFmtId="0" fontId="34" fillId="27" borderId="1" xfId="0" applyFont="1" applyFill="1" applyBorder="1" applyAlignment="1" applyProtection="1">
      <alignment horizontal="center" vertical="center"/>
      <protection locked="0"/>
    </xf>
    <xf numFmtId="0" fontId="0" fillId="27" borderId="1" xfId="0" applyFill="1" applyBorder="1"/>
    <xf numFmtId="0" fontId="33" fillId="0" borderId="0" xfId="0" applyFont="1" applyBorder="1" applyAlignment="1">
      <alignment vertical="center"/>
    </xf>
    <xf numFmtId="0" fontId="37" fillId="0" borderId="0" xfId="0" applyFont="1"/>
    <xf numFmtId="0" fontId="38" fillId="0" borderId="0" xfId="0" applyFont="1"/>
    <xf numFmtId="0" fontId="28" fillId="0" borderId="0" xfId="0" applyFont="1"/>
    <xf numFmtId="1" fontId="21" fillId="0" borderId="0" xfId="0" applyNumberFormat="1" applyFont="1"/>
    <xf numFmtId="0" fontId="39" fillId="0" borderId="0" xfId="0" applyFont="1" applyAlignment="1">
      <alignment wrapText="1"/>
    </xf>
    <xf numFmtId="0" fontId="11" fillId="0" borderId="0" xfId="0" applyFont="1" applyAlignment="1">
      <alignment wrapText="1"/>
    </xf>
    <xf numFmtId="0" fontId="0" fillId="0" borderId="0" xfId="0" applyAlignment="1">
      <alignment wrapText="1"/>
    </xf>
    <xf numFmtId="0" fontId="34" fillId="0" borderId="0" xfId="0" applyFont="1" applyAlignment="1">
      <alignment wrapText="1"/>
    </xf>
    <xf numFmtId="0" fontId="33" fillId="0" borderId="0" xfId="0" applyFont="1"/>
    <xf numFmtId="0" fontId="34" fillId="0" borderId="0" xfId="0" applyFont="1" applyAlignment="1">
      <alignment vertical="center" wrapText="1"/>
    </xf>
    <xf numFmtId="0" fontId="0" fillId="0" borderId="0" xfId="0"/>
    <xf numFmtId="0" fontId="42" fillId="0" borderId="0" xfId="0" applyFont="1" applyBorder="1" applyAlignment="1" applyProtection="1">
      <alignment horizontal="right" vertical="center"/>
    </xf>
    <xf numFmtId="0" fontId="40" fillId="0" borderId="0" xfId="0" applyFont="1" applyProtection="1"/>
    <xf numFmtId="0" fontId="40" fillId="0" borderId="0" xfId="0" applyFont="1" applyAlignment="1">
      <alignment horizontal="left"/>
    </xf>
    <xf numFmtId="0" fontId="43" fillId="0" borderId="0" xfId="0" applyFont="1" applyAlignment="1">
      <alignment horizontal="left"/>
    </xf>
    <xf numFmtId="0" fontId="0" fillId="0" borderId="0" xfId="0" applyFill="1" applyBorder="1"/>
    <xf numFmtId="0" fontId="11" fillId="25" borderId="0" xfId="0" applyFont="1" applyFill="1" applyBorder="1" applyAlignment="1" applyProtection="1">
      <alignment wrapText="1"/>
    </xf>
    <xf numFmtId="0" fontId="35" fillId="26" borderId="0" xfId="0" applyFont="1" applyFill="1" applyBorder="1" applyAlignment="1" applyProtection="1">
      <alignment vertical="center" wrapText="1"/>
    </xf>
    <xf numFmtId="0" fontId="35" fillId="0" borderId="0" xfId="0" applyFont="1" applyFill="1" applyBorder="1" applyAlignment="1" applyProtection="1">
      <alignment vertical="center" wrapText="1"/>
    </xf>
    <xf numFmtId="0" fontId="24" fillId="25" borderId="0" xfId="0" applyFont="1" applyFill="1" applyBorder="1" applyAlignment="1" applyProtection="1">
      <alignment vertical="center" wrapText="1"/>
    </xf>
    <xf numFmtId="0" fontId="11" fillId="25" borderId="0" xfId="0" applyFont="1" applyFill="1" applyProtection="1"/>
    <xf numFmtId="0" fontId="28" fillId="29" borderId="19" xfId="0" applyFont="1" applyFill="1" applyBorder="1" applyAlignment="1" applyProtection="1">
      <alignment horizontal="center" vertical="center" wrapText="1"/>
    </xf>
    <xf numFmtId="1" fontId="34" fillId="30" borderId="1" xfId="0" applyNumberFormat="1" applyFont="1" applyFill="1" applyBorder="1" applyAlignment="1" applyProtection="1">
      <alignment horizontal="center" vertical="center"/>
      <protection locked="0"/>
    </xf>
    <xf numFmtId="0" fontId="11" fillId="25" borderId="18" xfId="0" applyFont="1" applyFill="1" applyBorder="1" applyAlignment="1" applyProtection="1">
      <alignment wrapText="1"/>
    </xf>
    <xf numFmtId="1" fontId="34" fillId="0" borderId="0" xfId="0" applyNumberFormat="1" applyFont="1" applyFill="1" applyBorder="1" applyAlignment="1" applyProtection="1">
      <alignment horizontal="center" vertical="center"/>
      <protection locked="0"/>
    </xf>
    <xf numFmtId="0" fontId="33" fillId="0" borderId="0" xfId="0" applyFont="1" applyAlignment="1">
      <alignment horizontal="center" vertical="center"/>
    </xf>
    <xf numFmtId="17" fontId="46" fillId="0" borderId="20" xfId="0" applyNumberFormat="1" applyFont="1" applyBorder="1" applyAlignment="1">
      <alignment horizontal="center" vertical="center" wrapText="1"/>
    </xf>
    <xf numFmtId="0" fontId="48" fillId="0" borderId="20" xfId="0" applyFont="1" applyBorder="1" applyAlignment="1">
      <alignment horizontal="center" vertical="center" wrapText="1"/>
    </xf>
    <xf numFmtId="0" fontId="48" fillId="0" borderId="20" xfId="0" applyFont="1" applyBorder="1" applyAlignment="1">
      <alignment horizontal="center" vertical="center" wrapText="1"/>
    </xf>
    <xf numFmtId="0" fontId="47" fillId="26" borderId="20" xfId="0" applyFont="1" applyFill="1" applyBorder="1" applyAlignment="1">
      <alignment horizontal="center" vertical="center" wrapText="1"/>
    </xf>
    <xf numFmtId="0" fontId="49" fillId="9" borderId="20" xfId="0" applyFont="1" applyFill="1" applyBorder="1" applyAlignment="1">
      <alignment horizontal="center" vertical="center" wrapText="1"/>
    </xf>
    <xf numFmtId="0" fontId="1" fillId="0" borderId="0" xfId="0" applyFont="1" applyAlignment="1">
      <alignment horizontal="center" vertical="center"/>
    </xf>
    <xf numFmtId="0" fontId="48" fillId="0" borderId="21" xfId="0" applyFont="1" applyBorder="1" applyAlignment="1">
      <alignment horizontal="center" vertical="center" wrapText="1"/>
    </xf>
    <xf numFmtId="2" fontId="34" fillId="27" borderId="1" xfId="1" applyNumberFormat="1" applyFont="1" applyFill="1" applyBorder="1" applyAlignment="1" applyProtection="1">
      <alignment vertical="center"/>
      <protection locked="0"/>
    </xf>
    <xf numFmtId="0" fontId="41" fillId="0" borderId="0" xfId="0" applyFont="1" applyAlignment="1">
      <alignment horizontal="center" vertical="center" wrapText="1"/>
    </xf>
    <xf numFmtId="0" fontId="14" fillId="28" borderId="0" xfId="0" applyFont="1" applyFill="1" applyBorder="1" applyAlignment="1" applyProtection="1">
      <alignment horizontal="center" vertical="center" wrapText="1"/>
    </xf>
    <xf numFmtId="0" fontId="33" fillId="0" borderId="0" xfId="0" applyFont="1" applyBorder="1" applyAlignment="1">
      <alignment vertical="center"/>
    </xf>
    <xf numFmtId="0" fontId="50" fillId="0" borderId="0" xfId="0" applyFont="1" applyAlignment="1">
      <alignment horizontal="center" vertical="center"/>
    </xf>
    <xf numFmtId="0" fontId="14" fillId="14" borderId="4" xfId="0" applyFont="1" applyFill="1" applyBorder="1" applyAlignment="1">
      <alignment horizontal="center" vertical="center" wrapText="1"/>
    </xf>
    <xf numFmtId="0" fontId="14" fillId="16" borderId="4" xfId="0" applyFont="1" applyFill="1" applyBorder="1" applyAlignment="1">
      <alignment horizontal="center" vertical="center" wrapText="1"/>
    </xf>
    <xf numFmtId="0" fontId="14" fillId="19" borderId="4" xfId="0" applyFont="1" applyFill="1" applyBorder="1" applyAlignment="1">
      <alignment horizontal="center" vertical="center" wrapText="1"/>
    </xf>
    <xf numFmtId="0" fontId="14" fillId="9" borderId="11" xfId="0" applyFont="1" applyFill="1" applyBorder="1" applyAlignment="1">
      <alignment horizontal="center" vertical="center" wrapText="1"/>
    </xf>
    <xf numFmtId="0" fontId="14" fillId="9" borderId="17" xfId="0" applyFont="1" applyFill="1" applyBorder="1" applyAlignment="1">
      <alignment horizontal="center" vertical="center" wrapText="1"/>
    </xf>
    <xf numFmtId="0" fontId="14" fillId="9" borderId="9" xfId="0" applyFont="1" applyFill="1" applyBorder="1" applyAlignment="1">
      <alignment horizontal="center" vertical="center" wrapText="1"/>
    </xf>
    <xf numFmtId="0" fontId="14" fillId="12" borderId="17" xfId="0" applyFont="1" applyFill="1" applyBorder="1" applyAlignment="1">
      <alignment horizontal="center" vertical="center" wrapText="1"/>
    </xf>
    <xf numFmtId="0" fontId="14" fillId="12" borderId="9" xfId="0" applyFont="1" applyFill="1" applyBorder="1" applyAlignment="1">
      <alignment horizontal="center" vertical="center" wrapText="1"/>
    </xf>
    <xf numFmtId="0" fontId="44" fillId="0" borderId="0" xfId="0" applyFont="1" applyBorder="1" applyAlignment="1">
      <alignment horizontal="center"/>
    </xf>
    <xf numFmtId="0" fontId="14" fillId="0" borderId="6" xfId="0" applyFont="1" applyFill="1" applyBorder="1" applyAlignment="1">
      <alignment horizontal="center" vertical="center"/>
    </xf>
    <xf numFmtId="0" fontId="14" fillId="0" borderId="2" xfId="0" applyFont="1" applyFill="1" applyBorder="1" applyAlignment="1">
      <alignment horizontal="center" vertical="center"/>
    </xf>
    <xf numFmtId="0" fontId="28" fillId="2" borderId="0" xfId="0" applyFont="1" applyFill="1" applyBorder="1" applyAlignment="1" applyProtection="1">
      <alignment horizontal="center" vertical="center" wrapText="1"/>
    </xf>
    <xf numFmtId="0" fontId="28" fillId="2" borderId="10" xfId="0" applyFont="1" applyFill="1" applyBorder="1" applyAlignment="1" applyProtection="1">
      <alignment horizontal="center" vertical="center" wrapText="1"/>
    </xf>
  </cellXfs>
  <cellStyles count="2">
    <cellStyle name="Normal" xfId="0" builtinId="0"/>
    <cellStyle name="Pourcentage" xfId="1" builtinId="5"/>
  </cellStyles>
  <dxfs count="35">
    <dxf>
      <fill>
        <patternFill>
          <bgColor rgb="FFFFC000"/>
        </patternFill>
      </fill>
    </dxf>
    <dxf>
      <fill>
        <patternFill>
          <bgColor rgb="FFFFFF00"/>
        </patternFill>
      </fill>
    </dxf>
    <dxf>
      <fill>
        <patternFill>
          <bgColor rgb="FF92D050"/>
        </patternFill>
      </fill>
    </dxf>
    <dxf>
      <fill>
        <patternFill>
          <bgColor rgb="FFFFC000"/>
        </patternFill>
      </fill>
    </dxf>
    <dxf>
      <fill>
        <patternFill>
          <bgColor rgb="FFFFFF00"/>
        </patternFill>
      </fill>
    </dxf>
    <dxf>
      <fill>
        <patternFill>
          <bgColor rgb="FF92D050"/>
        </patternFill>
      </fill>
    </dxf>
    <dxf>
      <fill>
        <patternFill>
          <bgColor rgb="FFFFC000"/>
        </patternFill>
      </fill>
    </dxf>
    <dxf>
      <fill>
        <patternFill>
          <bgColor rgb="FFFFFF00"/>
        </patternFill>
      </fill>
    </dxf>
    <dxf>
      <fill>
        <patternFill>
          <bgColor rgb="FF92D050"/>
        </patternFill>
      </fill>
    </dxf>
    <dxf>
      <fill>
        <patternFill>
          <bgColor rgb="FFFFC000"/>
        </patternFill>
      </fill>
    </dxf>
    <dxf>
      <fill>
        <patternFill>
          <bgColor rgb="FFFFFF00"/>
        </patternFill>
      </fill>
    </dxf>
    <dxf>
      <fill>
        <patternFill>
          <bgColor rgb="FF92D050"/>
        </patternFill>
      </fill>
    </dxf>
    <dxf>
      <fill>
        <patternFill>
          <bgColor rgb="FFFFC000"/>
        </patternFill>
      </fill>
    </dxf>
    <dxf>
      <fill>
        <patternFill>
          <bgColor rgb="FFFFFF00"/>
        </patternFill>
      </fill>
    </dxf>
    <dxf>
      <fill>
        <patternFill>
          <bgColor rgb="FF92D050"/>
        </patternFill>
      </fill>
    </dxf>
    <dxf>
      <fill>
        <patternFill>
          <bgColor rgb="FFFFC000"/>
        </patternFill>
      </fill>
    </dxf>
    <dxf>
      <fill>
        <patternFill>
          <bgColor rgb="FFFFFF00"/>
        </patternFill>
      </fill>
    </dxf>
    <dxf>
      <fill>
        <patternFill>
          <bgColor rgb="FF92D050"/>
        </patternFill>
      </fill>
    </dxf>
    <dxf>
      <fill>
        <patternFill>
          <bgColor rgb="FFFFC000"/>
        </patternFill>
      </fill>
    </dxf>
    <dxf>
      <fill>
        <patternFill>
          <bgColor rgb="FFFFFF00"/>
        </patternFill>
      </fill>
    </dxf>
    <dxf>
      <fill>
        <patternFill>
          <bgColor rgb="FF92D050"/>
        </patternFill>
      </fill>
    </dxf>
    <dxf>
      <fill>
        <patternFill>
          <bgColor rgb="FFFFC000"/>
        </patternFill>
      </fill>
    </dxf>
    <dxf>
      <fill>
        <patternFill>
          <bgColor rgb="FFFFFF00"/>
        </patternFill>
      </fill>
    </dxf>
    <dxf>
      <fill>
        <patternFill>
          <bgColor rgb="FF92D050"/>
        </patternFill>
      </fill>
    </dxf>
    <dxf>
      <fill>
        <patternFill>
          <bgColor rgb="FFFFC000"/>
        </patternFill>
      </fill>
    </dxf>
    <dxf>
      <fill>
        <patternFill>
          <bgColor rgb="FFFFFF00"/>
        </patternFill>
      </fill>
    </dxf>
    <dxf>
      <fill>
        <patternFill>
          <bgColor rgb="FF92D05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99CC00"/>
      <color rgb="FFCC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radarChart>
        <c:radarStyle val="marker"/>
        <c:varyColors val="0"/>
        <c:ser>
          <c:idx val="1"/>
          <c:order val="0"/>
          <c:cat>
            <c:strRef>
              <c:f>Résultats!$E$33:$E$37</c:f>
              <c:strCache>
                <c:ptCount val="5"/>
                <c:pt idx="0">
                  <c:v>Axe 1 Maturité de l'ES</c:v>
                </c:pt>
                <c:pt idx="1">
                  <c:v>Axe 2 Ressources Moyens</c:v>
                </c:pt>
                <c:pt idx="2">
                  <c:v>Axe 3 Maturité corps médical</c:v>
                </c:pt>
                <c:pt idx="3">
                  <c:v>Axe 4 Pilotage </c:v>
                </c:pt>
                <c:pt idx="4">
                  <c:v>Axe 5 Organisation de la PEC</c:v>
                </c:pt>
              </c:strCache>
            </c:strRef>
          </c:cat>
          <c:val>
            <c:numRef>
              <c:f>Résultats!$G$33:$G$37</c:f>
              <c:numCache>
                <c:formatCode>0</c:formatCode>
                <c:ptCount val="5"/>
                <c:pt idx="0">
                  <c:v>0</c:v>
                </c:pt>
                <c:pt idx="1">
                  <c:v>0</c:v>
                </c:pt>
                <c:pt idx="2">
                  <c:v>0</c:v>
                </c:pt>
                <c:pt idx="3">
                  <c:v>0</c:v>
                </c:pt>
                <c:pt idx="4">
                  <c:v>0</c:v>
                </c:pt>
              </c:numCache>
            </c:numRef>
          </c:val>
        </c:ser>
        <c:dLbls>
          <c:showLegendKey val="0"/>
          <c:showVal val="0"/>
          <c:showCatName val="0"/>
          <c:showSerName val="0"/>
          <c:showPercent val="0"/>
          <c:showBubbleSize val="0"/>
        </c:dLbls>
        <c:axId val="169338368"/>
        <c:axId val="169339904"/>
      </c:radarChart>
      <c:catAx>
        <c:axId val="169338368"/>
        <c:scaling>
          <c:orientation val="minMax"/>
        </c:scaling>
        <c:delete val="0"/>
        <c:axPos val="b"/>
        <c:majorGridlines/>
        <c:majorTickMark val="none"/>
        <c:minorTickMark val="none"/>
        <c:tickLblPos val="nextTo"/>
        <c:txPr>
          <a:bodyPr/>
          <a:lstStyle/>
          <a:p>
            <a:pPr>
              <a:defRPr sz="900" b="1">
                <a:solidFill>
                  <a:schemeClr val="tx2"/>
                </a:solidFill>
              </a:defRPr>
            </a:pPr>
            <a:endParaRPr lang="fr-FR"/>
          </a:p>
        </c:txPr>
        <c:crossAx val="169339904"/>
        <c:crosses val="autoZero"/>
        <c:auto val="1"/>
        <c:lblAlgn val="ctr"/>
        <c:lblOffset val="100"/>
        <c:noMultiLvlLbl val="0"/>
      </c:catAx>
      <c:valAx>
        <c:axId val="169339904"/>
        <c:scaling>
          <c:orientation val="minMax"/>
        </c:scaling>
        <c:delete val="0"/>
        <c:axPos val="l"/>
        <c:majorGridlines/>
        <c:numFmt formatCode="0" sourceLinked="1"/>
        <c:majorTickMark val="none"/>
        <c:minorTickMark val="none"/>
        <c:tickLblPos val="nextTo"/>
        <c:crossAx val="16933836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581024</xdr:colOff>
      <xdr:row>0</xdr:row>
      <xdr:rowOff>142876</xdr:rowOff>
    </xdr:from>
    <xdr:to>
      <xdr:col>2</xdr:col>
      <xdr:colOff>28574</xdr:colOff>
      <xdr:row>26</xdr:row>
      <xdr:rowOff>85726</xdr:rowOff>
    </xdr:to>
    <xdr:sp macro="" textlink="">
      <xdr:nvSpPr>
        <xdr:cNvPr id="3" name="Rounded Rectangle 1"/>
        <xdr:cNvSpPr/>
      </xdr:nvSpPr>
      <xdr:spPr>
        <a:xfrm>
          <a:off x="581024" y="142876"/>
          <a:ext cx="11229975" cy="5448300"/>
        </a:xfrm>
        <a:prstGeom prst="roundRect">
          <a:avLst>
            <a:gd name="adj" fmla="val 8028"/>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editAs="oneCell">
    <xdr:from>
      <xdr:col>1</xdr:col>
      <xdr:colOff>95250</xdr:colOff>
      <xdr:row>1</xdr:row>
      <xdr:rowOff>114300</xdr:rowOff>
    </xdr:from>
    <xdr:to>
      <xdr:col>1</xdr:col>
      <xdr:colOff>2098206</xdr:colOff>
      <xdr:row>5</xdr:row>
      <xdr:rowOff>28575</xdr:rowOff>
    </xdr:to>
    <xdr:pic>
      <xdr:nvPicPr>
        <xdr:cNvPr id="8" name="Image 7"/>
        <xdr:cNvPicPr>
          <a:picLocks noChangeAspect="1"/>
        </xdr:cNvPicPr>
      </xdr:nvPicPr>
      <xdr:blipFill>
        <a:blip xmlns:r="http://schemas.openxmlformats.org/officeDocument/2006/relationships" r:embed="rId1"/>
        <a:stretch>
          <a:fillRect/>
        </a:stretch>
      </xdr:blipFill>
      <xdr:spPr>
        <a:xfrm>
          <a:off x="857250" y="304800"/>
          <a:ext cx="2002956" cy="6762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400050</xdr:colOff>
      <xdr:row>0</xdr:row>
      <xdr:rowOff>171450</xdr:rowOff>
    </xdr:from>
    <xdr:to>
      <xdr:col>6</xdr:col>
      <xdr:colOff>685800</xdr:colOff>
      <xdr:row>17</xdr:row>
      <xdr:rowOff>85725</xdr:rowOff>
    </xdr:to>
    <xdr:sp macro="" textlink="">
      <xdr:nvSpPr>
        <xdr:cNvPr id="3" name="Rounded Rectangle 1"/>
        <xdr:cNvSpPr/>
      </xdr:nvSpPr>
      <xdr:spPr>
        <a:xfrm>
          <a:off x="400050" y="171450"/>
          <a:ext cx="7067550" cy="3810000"/>
        </a:xfrm>
        <a:prstGeom prst="roundRect">
          <a:avLst>
            <a:gd name="adj" fmla="val 8028"/>
          </a:avLst>
        </a:prstGeom>
        <a:noFill/>
        <a:ln w="25400" cap="flat" cmpd="sng" algn="ctr">
          <a:solidFill>
            <a:srgbClr val="4F81BD">
              <a:shade val="50000"/>
            </a:srgb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85725</xdr:colOff>
      <xdr:row>1</xdr:row>
      <xdr:rowOff>123825</xdr:rowOff>
    </xdr:from>
    <xdr:to>
      <xdr:col>18</xdr:col>
      <xdr:colOff>523875</xdr:colOff>
      <xdr:row>27</xdr:row>
      <xdr:rowOff>47625</xdr:rowOff>
    </xdr:to>
    <xdr:sp macro="" textlink="">
      <xdr:nvSpPr>
        <xdr:cNvPr id="2" name="Rounded Rectangle 1"/>
        <xdr:cNvSpPr/>
      </xdr:nvSpPr>
      <xdr:spPr>
        <a:xfrm>
          <a:off x="504825" y="314325"/>
          <a:ext cx="14830425" cy="4514850"/>
        </a:xfrm>
        <a:prstGeom prst="roundRect">
          <a:avLst>
            <a:gd name="adj" fmla="val 8028"/>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2</xdr:col>
      <xdr:colOff>28576</xdr:colOff>
      <xdr:row>15</xdr:row>
      <xdr:rowOff>19050</xdr:rowOff>
    </xdr:from>
    <xdr:to>
      <xdr:col>2</xdr:col>
      <xdr:colOff>712576</xdr:colOff>
      <xdr:row>23</xdr:row>
      <xdr:rowOff>0</xdr:rowOff>
    </xdr:to>
    <xdr:sp macro="" textlink="">
      <xdr:nvSpPr>
        <xdr:cNvPr id="3" name="Down Arrow 3"/>
        <xdr:cNvSpPr/>
      </xdr:nvSpPr>
      <xdr:spPr>
        <a:xfrm>
          <a:off x="762001" y="4248150"/>
          <a:ext cx="684000" cy="2266950"/>
        </a:xfrm>
        <a:prstGeom prst="down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rIns="36000" rtlCol="0" anchor="ctr"/>
        <a:lstStyle/>
        <a:p>
          <a:pPr algn="ctr"/>
          <a:r>
            <a:rPr lang="fr-FR" sz="1000" b="1">
              <a:latin typeface="Arial" pitchFamily="34" charset="0"/>
              <a:cs typeface="Arial" pitchFamily="34" charset="0"/>
            </a:rPr>
            <a:t>AXE 5</a:t>
          </a:r>
        </a:p>
      </xdr:txBody>
    </xdr:sp>
    <xdr:clientData/>
  </xdr:twoCellAnchor>
  <xdr:twoCellAnchor>
    <xdr:from>
      <xdr:col>2</xdr:col>
      <xdr:colOff>19051</xdr:colOff>
      <xdr:row>12</xdr:row>
      <xdr:rowOff>9524</xdr:rowOff>
    </xdr:from>
    <xdr:to>
      <xdr:col>3</xdr:col>
      <xdr:colOff>5953</xdr:colOff>
      <xdr:row>14</xdr:row>
      <xdr:rowOff>17971</xdr:rowOff>
    </xdr:to>
    <xdr:sp macro="" textlink="">
      <xdr:nvSpPr>
        <xdr:cNvPr id="4" name="Down Arrow 3"/>
        <xdr:cNvSpPr/>
      </xdr:nvSpPr>
      <xdr:spPr>
        <a:xfrm>
          <a:off x="755891" y="3388203"/>
          <a:ext cx="714755" cy="583542"/>
        </a:xfrm>
        <a:prstGeom prst="downArrow">
          <a:avLst/>
        </a:prstGeom>
        <a:solidFill>
          <a:srgbClr val="7030A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rIns="36000" rtlCol="0" anchor="ctr"/>
        <a:lstStyle/>
        <a:p>
          <a:pPr algn="ctr"/>
          <a:r>
            <a:rPr lang="fr-FR" sz="1000" b="1">
              <a:latin typeface="Arial" pitchFamily="34" charset="0"/>
              <a:cs typeface="Arial" pitchFamily="34" charset="0"/>
            </a:rPr>
            <a:t>AXE</a:t>
          </a:r>
          <a:r>
            <a:rPr lang="fr-FR" sz="1000" b="1" baseline="0">
              <a:latin typeface="Arial" pitchFamily="34" charset="0"/>
              <a:cs typeface="Arial" pitchFamily="34" charset="0"/>
            </a:rPr>
            <a:t> </a:t>
          </a:r>
          <a:r>
            <a:rPr lang="fr-FR" sz="1000" b="1">
              <a:latin typeface="Arial" pitchFamily="34" charset="0"/>
              <a:cs typeface="Arial" pitchFamily="34" charset="0"/>
            </a:rPr>
            <a:t>4</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523477</xdr:colOff>
      <xdr:row>5</xdr:row>
      <xdr:rowOff>57148</xdr:rowOff>
    </xdr:from>
    <xdr:to>
      <xdr:col>10</xdr:col>
      <xdr:colOff>17859</xdr:colOff>
      <xdr:row>20</xdr:row>
      <xdr:rowOff>106758</xdr:rowOff>
    </xdr:to>
    <xdr:graphicFrame macro="">
      <xdr:nvGraphicFramePr>
        <xdr:cNvPr id="2" name="Graphique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361950</xdr:colOff>
      <xdr:row>1</xdr:row>
      <xdr:rowOff>95248</xdr:rowOff>
    </xdr:from>
    <xdr:to>
      <xdr:col>11</xdr:col>
      <xdr:colOff>28575</xdr:colOff>
      <xdr:row>22</xdr:row>
      <xdr:rowOff>57149</xdr:rowOff>
    </xdr:to>
    <xdr:sp macro="" textlink="">
      <xdr:nvSpPr>
        <xdr:cNvPr id="4" name="Rounded Rectangle 1"/>
        <xdr:cNvSpPr/>
      </xdr:nvSpPr>
      <xdr:spPr>
        <a:xfrm>
          <a:off x="1885950" y="323848"/>
          <a:ext cx="6524625" cy="4000501"/>
        </a:xfrm>
        <a:prstGeom prst="roundRect">
          <a:avLst>
            <a:gd name="adj" fmla="val 8028"/>
          </a:avLst>
        </a:prstGeom>
        <a:noFill/>
        <a:ln w="25400" cap="flat" cmpd="sng" algn="ctr">
          <a:solidFill>
            <a:srgbClr val="4F81BD">
              <a:shade val="50000"/>
            </a:srgb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B25"/>
  <sheetViews>
    <sheetView showGridLines="0" tabSelected="1" topLeftCell="B1" zoomScale="98" zoomScaleNormal="98" workbookViewId="0">
      <selection activeCell="B9" sqref="B9"/>
    </sheetView>
  </sheetViews>
  <sheetFormatPr baseColWidth="10" defaultRowHeight="15" x14ac:dyDescent="0.25"/>
  <cols>
    <col min="1" max="1" width="11.42578125" style="107"/>
    <col min="2" max="2" width="165.28515625" style="134" customWidth="1"/>
  </cols>
  <sheetData>
    <row r="1" spans="2:2" s="107" customFormat="1" x14ac:dyDescent="0.25">
      <c r="B1" s="134"/>
    </row>
    <row r="2" spans="2:2" s="107" customFormat="1" x14ac:dyDescent="0.25">
      <c r="B2" s="134"/>
    </row>
    <row r="3" spans="2:2" s="107" customFormat="1" x14ac:dyDescent="0.25">
      <c r="B3" s="139" t="s">
        <v>185</v>
      </c>
    </row>
    <row r="4" spans="2:2" s="107" customFormat="1" x14ac:dyDescent="0.25">
      <c r="B4" s="134"/>
    </row>
    <row r="5" spans="2:2" s="107" customFormat="1" x14ac:dyDescent="0.25">
      <c r="B5" s="162" t="s">
        <v>183</v>
      </c>
    </row>
    <row r="6" spans="2:2" x14ac:dyDescent="0.25">
      <c r="B6" s="162"/>
    </row>
    <row r="7" spans="2:2" s="107" customFormat="1" x14ac:dyDescent="0.25">
      <c r="B7" s="132"/>
    </row>
    <row r="8" spans="2:2" ht="39" x14ac:dyDescent="0.25">
      <c r="B8" s="133" t="s">
        <v>259</v>
      </c>
    </row>
    <row r="9" spans="2:2" ht="25.5" x14ac:dyDescent="0.25">
      <c r="B9" s="11" t="s">
        <v>173</v>
      </c>
    </row>
    <row r="10" spans="2:2" x14ac:dyDescent="0.25">
      <c r="B10" s="11" t="s">
        <v>174</v>
      </c>
    </row>
    <row r="11" spans="2:2" s="107" customFormat="1" x14ac:dyDescent="0.25">
      <c r="B11" s="11"/>
    </row>
    <row r="12" spans="2:2" s="136" customFormat="1" ht="24" customHeight="1" x14ac:dyDescent="0.25">
      <c r="B12" s="137" t="s">
        <v>258</v>
      </c>
    </row>
    <row r="13" spans="2:2" s="107" customFormat="1" x14ac:dyDescent="0.25">
      <c r="B13" s="11"/>
    </row>
    <row r="14" spans="2:2" s="136" customFormat="1" x14ac:dyDescent="0.25">
      <c r="B14" s="135" t="s">
        <v>184</v>
      </c>
    </row>
    <row r="15" spans="2:2" x14ac:dyDescent="0.25">
      <c r="B15" s="133" t="s">
        <v>178</v>
      </c>
    </row>
    <row r="16" spans="2:2" x14ac:dyDescent="0.25">
      <c r="B16" s="133" t="s">
        <v>179</v>
      </c>
    </row>
    <row r="17" spans="2:2" x14ac:dyDescent="0.25">
      <c r="B17" s="133" t="s">
        <v>180</v>
      </c>
    </row>
    <row r="18" spans="2:2" x14ac:dyDescent="0.25">
      <c r="B18" s="133" t="s">
        <v>181</v>
      </c>
    </row>
    <row r="19" spans="2:2" x14ac:dyDescent="0.25">
      <c r="B19" s="133" t="s">
        <v>182</v>
      </c>
    </row>
    <row r="20" spans="2:2" s="107" customFormat="1" x14ac:dyDescent="0.25">
      <c r="B20" s="133"/>
    </row>
    <row r="21" spans="2:2" x14ac:dyDescent="0.25">
      <c r="B21" s="135" t="s">
        <v>175</v>
      </c>
    </row>
    <row r="22" spans="2:2" x14ac:dyDescent="0.25">
      <c r="B22" s="133" t="s">
        <v>176</v>
      </c>
    </row>
    <row r="23" spans="2:2" ht="39" x14ac:dyDescent="0.25">
      <c r="B23" s="133" t="s">
        <v>261</v>
      </c>
    </row>
    <row r="24" spans="2:2" x14ac:dyDescent="0.25">
      <c r="B24" s="133" t="s">
        <v>260</v>
      </c>
    </row>
    <row r="25" spans="2:2" x14ac:dyDescent="0.25">
      <c r="B25" s="133" t="s">
        <v>177</v>
      </c>
    </row>
  </sheetData>
  <sheetProtection password="CDDC" sheet="1" objects="1" scenarios="1" formatCells="0" formatColumns="0" formatRows="0" insertColumns="0" insertRows="0" insertHyperlinks="0" deleteColumns="0" deleteRows="0" sort="0" autoFilter="0" pivotTables="0"/>
  <mergeCells count="1">
    <mergeCell ref="B5:B6"/>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56"/>
  <sheetViews>
    <sheetView showGridLines="0" workbookViewId="0">
      <selection activeCell="B6" sqref="B6:B33"/>
    </sheetView>
  </sheetViews>
  <sheetFormatPr baseColWidth="10" defaultRowHeight="15" x14ac:dyDescent="0.25"/>
  <cols>
    <col min="1" max="1" width="3.5703125" customWidth="1"/>
    <col min="3" max="3" width="3.140625" customWidth="1"/>
    <col min="4" max="4" width="70" customWidth="1"/>
    <col min="5" max="5" width="1.28515625" customWidth="1"/>
    <col min="6" max="6" width="9.85546875" style="138" customWidth="1"/>
    <col min="7" max="7" width="1.28515625" style="138" customWidth="1"/>
    <col min="8" max="8" width="12.5703125" customWidth="1"/>
    <col min="9" max="9" width="2.7109375" customWidth="1"/>
    <col min="11" max="11" width="2.85546875" customWidth="1"/>
    <col min="13" max="13" width="1.42578125" customWidth="1"/>
    <col min="15" max="15" width="2.28515625" customWidth="1"/>
    <col min="17" max="17" width="2.7109375" customWidth="1"/>
  </cols>
  <sheetData>
    <row r="2" spans="2:18" ht="18" x14ac:dyDescent="0.25">
      <c r="B2" s="99"/>
      <c r="C2" s="100"/>
      <c r="D2" s="140" t="s">
        <v>161</v>
      </c>
      <c r="E2" s="100"/>
      <c r="F2" s="100"/>
      <c r="G2" s="100"/>
      <c r="H2" s="101"/>
    </row>
    <row r="3" spans="2:18" x14ac:dyDescent="0.25">
      <c r="B3" s="100"/>
      <c r="C3" s="100"/>
      <c r="D3" s="100"/>
      <c r="E3" s="100"/>
      <c r="F3" s="100"/>
      <c r="G3" s="100"/>
      <c r="H3" s="102"/>
    </row>
    <row r="4" spans="2:18" ht="30" x14ac:dyDescent="0.25">
      <c r="B4" s="103" t="s">
        <v>162</v>
      </c>
      <c r="C4" s="100"/>
      <c r="D4" s="104" t="s">
        <v>0</v>
      </c>
      <c r="E4" s="100"/>
      <c r="F4" s="106" t="s">
        <v>191</v>
      </c>
      <c r="G4" s="100"/>
      <c r="H4" s="106" t="s">
        <v>187</v>
      </c>
      <c r="I4" s="108"/>
      <c r="J4" s="106" t="s">
        <v>188</v>
      </c>
      <c r="K4" s="108"/>
      <c r="L4" s="106" t="s">
        <v>189</v>
      </c>
      <c r="N4" s="106" t="s">
        <v>190</v>
      </c>
      <c r="P4" s="106" t="s">
        <v>210</v>
      </c>
      <c r="R4" s="149" t="s">
        <v>71</v>
      </c>
    </row>
    <row r="5" spans="2:18" ht="9.75" customHeight="1" thickBot="1" x14ac:dyDescent="0.3">
      <c r="B5" s="100"/>
      <c r="C5" s="100"/>
      <c r="D5" s="100"/>
      <c r="E5" s="100"/>
      <c r="F5" s="100"/>
      <c r="G5" s="100"/>
      <c r="H5" s="102"/>
      <c r="I5" s="108"/>
      <c r="J5" s="108"/>
      <c r="K5" s="108"/>
      <c r="L5" s="108"/>
    </row>
    <row r="6" spans="2:18" ht="15.75" thickBot="1" x14ac:dyDescent="0.3">
      <c r="B6" s="163" t="s">
        <v>164</v>
      </c>
      <c r="C6" s="100"/>
      <c r="D6" s="109" t="s">
        <v>197</v>
      </c>
      <c r="E6" s="100"/>
      <c r="F6" s="161"/>
      <c r="G6" s="100"/>
      <c r="H6" s="113"/>
      <c r="I6" s="108"/>
      <c r="J6" s="113"/>
      <c r="K6" s="143"/>
      <c r="L6" s="113"/>
      <c r="M6" s="143"/>
      <c r="N6" s="113"/>
      <c r="O6" s="143"/>
      <c r="R6" s="150">
        <f>F6</f>
        <v>0</v>
      </c>
    </row>
    <row r="7" spans="2:18" s="138" customFormat="1" ht="11.25" customHeight="1" thickBot="1" x14ac:dyDescent="0.3">
      <c r="B7" s="163"/>
      <c r="C7" s="100"/>
      <c r="D7" s="100"/>
      <c r="E7" s="100"/>
      <c r="F7" s="100"/>
      <c r="G7" s="100"/>
      <c r="H7" s="102"/>
      <c r="I7" s="127"/>
      <c r="J7" s="108"/>
      <c r="K7" s="108"/>
      <c r="L7" s="108"/>
    </row>
    <row r="8" spans="2:18" s="138" customFormat="1" ht="30" customHeight="1" thickBot="1" x14ac:dyDescent="0.3">
      <c r="B8" s="163"/>
      <c r="C8" s="100"/>
      <c r="D8" s="144" t="s">
        <v>198</v>
      </c>
      <c r="E8" s="100"/>
      <c r="F8" s="161"/>
      <c r="G8" s="100"/>
      <c r="H8" s="102"/>
      <c r="I8" s="127"/>
      <c r="J8" s="108"/>
      <c r="K8" s="108"/>
      <c r="L8" s="108"/>
      <c r="R8" s="150">
        <f>F8</f>
        <v>0</v>
      </c>
    </row>
    <row r="9" spans="2:18" s="138" customFormat="1" ht="11.25" customHeight="1" thickBot="1" x14ac:dyDescent="0.3">
      <c r="B9" s="163"/>
      <c r="C9" s="100"/>
      <c r="D9" s="100"/>
      <c r="E9" s="100"/>
      <c r="F9" s="100"/>
      <c r="G9" s="100"/>
      <c r="H9" s="102"/>
      <c r="I9" s="127"/>
      <c r="J9" s="108"/>
      <c r="K9" s="108"/>
      <c r="L9" s="108"/>
    </row>
    <row r="10" spans="2:18" s="138" customFormat="1" ht="17.25" customHeight="1" thickBot="1" x14ac:dyDescent="0.3">
      <c r="B10" s="163"/>
      <c r="C10" s="100"/>
      <c r="D10" s="148" t="s">
        <v>209</v>
      </c>
      <c r="E10" s="100"/>
      <c r="F10" s="100"/>
      <c r="G10" s="100"/>
      <c r="H10" s="118"/>
      <c r="I10" s="127"/>
      <c r="J10" s="118"/>
      <c r="K10" s="108"/>
      <c r="L10" s="118"/>
      <c r="N10" s="118"/>
      <c r="P10" s="118"/>
      <c r="R10" s="150">
        <f>SUM(H10:P10)</f>
        <v>0</v>
      </c>
    </row>
    <row r="11" spans="2:18" s="138" customFormat="1" ht="11.25" customHeight="1" thickBot="1" x14ac:dyDescent="0.3">
      <c r="B11" s="163"/>
      <c r="C11" s="100"/>
      <c r="D11" s="100"/>
      <c r="E11" s="100"/>
      <c r="F11" s="100"/>
      <c r="G11" s="100"/>
      <c r="H11" s="102"/>
      <c r="I11" s="127"/>
      <c r="J11" s="108"/>
      <c r="K11" s="108"/>
      <c r="L11" s="108"/>
    </row>
    <row r="12" spans="2:18" ht="15.75" thickBot="1" x14ac:dyDescent="0.3">
      <c r="B12" s="163"/>
      <c r="C12" s="100"/>
      <c r="D12" s="109" t="s">
        <v>186</v>
      </c>
      <c r="E12" s="100"/>
      <c r="F12" s="100"/>
      <c r="G12" s="100"/>
      <c r="H12" s="118"/>
      <c r="I12" s="164"/>
      <c r="J12" s="118"/>
      <c r="K12" s="108"/>
      <c r="L12" s="118"/>
      <c r="N12" s="118"/>
      <c r="P12" s="118"/>
      <c r="R12" s="150">
        <f>SUM(H12:P12)</f>
        <v>0</v>
      </c>
    </row>
    <row r="13" spans="2:18" ht="15.75" thickBot="1" x14ac:dyDescent="0.3">
      <c r="B13" s="163"/>
      <c r="C13" s="100"/>
      <c r="D13" s="100"/>
      <c r="E13" s="100"/>
      <c r="F13" s="100"/>
      <c r="G13" s="100"/>
      <c r="H13" s="102"/>
      <c r="I13" s="164"/>
      <c r="J13" s="108"/>
      <c r="K13" s="108"/>
      <c r="L13" s="108"/>
      <c r="R13" s="138"/>
    </row>
    <row r="14" spans="2:18" ht="27" thickBot="1" x14ac:dyDescent="0.3">
      <c r="B14" s="163"/>
      <c r="C14" s="100"/>
      <c r="D14" s="151" t="s">
        <v>192</v>
      </c>
      <c r="E14" s="100"/>
      <c r="F14" s="100"/>
      <c r="G14" s="100"/>
      <c r="H14" s="119"/>
      <c r="I14" s="164"/>
      <c r="J14" s="119"/>
      <c r="K14" s="108"/>
      <c r="L14" s="119"/>
      <c r="N14" s="119"/>
      <c r="P14" s="118"/>
      <c r="R14" s="150">
        <f>SUM(H14:P14)</f>
        <v>0</v>
      </c>
    </row>
    <row r="15" spans="2:18" ht="38.25" customHeight="1" x14ac:dyDescent="0.25">
      <c r="B15" s="163"/>
      <c r="C15" s="100"/>
      <c r="D15" s="114" t="s">
        <v>170</v>
      </c>
      <c r="E15" s="100"/>
      <c r="F15" s="100"/>
      <c r="G15" s="100"/>
      <c r="H15" s="120"/>
      <c r="I15" s="164"/>
      <c r="J15" s="108"/>
      <c r="K15" s="108"/>
      <c r="L15" s="108"/>
      <c r="R15" s="138"/>
    </row>
    <row r="16" spans="2:18" ht="15.75" thickBot="1" x14ac:dyDescent="0.3">
      <c r="B16" s="163"/>
      <c r="C16" s="100"/>
      <c r="D16" s="100"/>
      <c r="E16" s="100"/>
      <c r="F16" s="100"/>
      <c r="G16" s="100"/>
      <c r="H16" s="102"/>
      <c r="I16" s="164"/>
      <c r="J16" s="108"/>
      <c r="K16" s="108"/>
      <c r="L16" s="108"/>
      <c r="R16" s="143"/>
    </row>
    <row r="17" spans="2:19" ht="15.75" thickBot="1" x14ac:dyDescent="0.3">
      <c r="B17" s="163"/>
      <c r="C17" s="100"/>
      <c r="D17" s="109" t="s">
        <v>193</v>
      </c>
      <c r="E17" s="100"/>
      <c r="F17" s="100"/>
      <c r="G17" s="100"/>
      <c r="H17" s="121"/>
      <c r="I17" s="164"/>
      <c r="J17" s="121"/>
      <c r="K17" s="108"/>
      <c r="L17" s="121"/>
      <c r="N17" s="121"/>
      <c r="P17" s="118"/>
      <c r="R17" s="152"/>
    </row>
    <row r="18" spans="2:19" ht="25.5" x14ac:dyDescent="0.25">
      <c r="B18" s="163"/>
      <c r="C18" s="100"/>
      <c r="D18" s="114" t="s">
        <v>257</v>
      </c>
      <c r="E18" s="100"/>
      <c r="F18" s="100"/>
      <c r="G18" s="100"/>
      <c r="H18" s="122"/>
      <c r="I18" s="164"/>
      <c r="J18" s="108"/>
      <c r="K18" s="108"/>
      <c r="L18" s="108"/>
      <c r="R18" s="143"/>
    </row>
    <row r="19" spans="2:19" ht="15.75" thickBot="1" x14ac:dyDescent="0.3">
      <c r="B19" s="163"/>
      <c r="C19" s="100"/>
      <c r="D19" s="100"/>
      <c r="E19" s="100"/>
      <c r="F19" s="100"/>
      <c r="G19" s="100"/>
      <c r="H19" s="102"/>
      <c r="I19" s="164"/>
      <c r="J19" s="108"/>
      <c r="K19" s="108"/>
      <c r="L19" s="108"/>
      <c r="R19" s="143"/>
    </row>
    <row r="20" spans="2:19" ht="15.75" thickBot="1" x14ac:dyDescent="0.3">
      <c r="B20" s="163"/>
      <c r="C20" s="100"/>
      <c r="D20" s="109" t="s">
        <v>194</v>
      </c>
      <c r="E20" s="100"/>
      <c r="F20" s="100"/>
      <c r="G20" s="100"/>
      <c r="H20" s="123"/>
      <c r="I20" s="164"/>
      <c r="J20" s="123"/>
      <c r="K20" s="108"/>
      <c r="L20" s="123"/>
      <c r="N20" s="123"/>
      <c r="P20" s="118"/>
      <c r="R20" s="152"/>
    </row>
    <row r="21" spans="2:19" ht="58.5" customHeight="1" x14ac:dyDescent="0.25">
      <c r="B21" s="163"/>
      <c r="C21" s="100"/>
      <c r="D21" s="114" t="s">
        <v>195</v>
      </c>
      <c r="E21" s="100"/>
      <c r="F21" s="100"/>
      <c r="G21" s="100"/>
      <c r="H21" s="124"/>
      <c r="I21" s="164"/>
      <c r="J21" s="108"/>
      <c r="K21" s="108"/>
      <c r="L21" s="108"/>
      <c r="R21" s="143"/>
    </row>
    <row r="22" spans="2:19" ht="15.75" thickBot="1" x14ac:dyDescent="0.3">
      <c r="B22" s="163"/>
      <c r="C22" s="100"/>
      <c r="D22" s="100"/>
      <c r="E22" s="100"/>
      <c r="F22" s="100"/>
      <c r="G22" s="100"/>
      <c r="H22" s="102"/>
      <c r="I22" s="164"/>
      <c r="J22" s="108"/>
      <c r="K22" s="108"/>
      <c r="L22" s="108"/>
      <c r="R22" s="143"/>
    </row>
    <row r="23" spans="2:19" ht="15.75" thickBot="1" x14ac:dyDescent="0.3">
      <c r="B23" s="163"/>
      <c r="C23" s="100"/>
      <c r="D23" s="109" t="s">
        <v>196</v>
      </c>
      <c r="E23" s="100"/>
      <c r="F23" s="100"/>
      <c r="G23" s="100"/>
      <c r="H23" s="123"/>
      <c r="I23" s="164"/>
      <c r="J23" s="123"/>
      <c r="K23" s="108"/>
      <c r="L23" s="123"/>
      <c r="N23" s="123"/>
      <c r="P23" s="118"/>
      <c r="R23" s="152"/>
    </row>
    <row r="24" spans="2:19" ht="38.25" customHeight="1" x14ac:dyDescent="0.25">
      <c r="B24" s="163"/>
      <c r="C24" s="100"/>
      <c r="D24" s="114" t="s">
        <v>256</v>
      </c>
      <c r="E24" s="100"/>
      <c r="F24" s="100"/>
      <c r="G24" s="100"/>
      <c r="H24" s="124"/>
      <c r="I24" s="164"/>
      <c r="J24" s="108"/>
      <c r="K24" s="108"/>
      <c r="L24" s="108"/>
      <c r="R24" s="143"/>
    </row>
    <row r="25" spans="2:19" ht="15.75" thickBot="1" x14ac:dyDescent="0.3">
      <c r="B25" s="163"/>
      <c r="C25" s="100"/>
      <c r="D25" s="100"/>
      <c r="E25" s="100"/>
      <c r="F25" s="100"/>
      <c r="G25" s="100"/>
      <c r="H25" s="102"/>
      <c r="I25" s="108"/>
      <c r="J25" s="108"/>
      <c r="K25" s="108"/>
      <c r="L25" s="108"/>
      <c r="R25" s="143"/>
    </row>
    <row r="26" spans="2:19" ht="15.75" thickBot="1" x14ac:dyDescent="0.3">
      <c r="B26" s="163"/>
      <c r="C26" s="100"/>
      <c r="D26" s="109" t="s">
        <v>163</v>
      </c>
      <c r="E26" s="100"/>
      <c r="F26" s="100"/>
      <c r="G26" s="100"/>
      <c r="H26" s="123"/>
      <c r="I26" s="108"/>
      <c r="J26" s="123"/>
      <c r="K26" s="108"/>
      <c r="L26" s="123"/>
      <c r="N26" s="123"/>
      <c r="P26" s="118"/>
      <c r="R26" s="152"/>
    </row>
    <row r="27" spans="2:19" ht="51" customHeight="1" x14ac:dyDescent="0.25">
      <c r="B27" s="163"/>
      <c r="C27" s="100"/>
      <c r="D27" s="114" t="s">
        <v>171</v>
      </c>
      <c r="E27" s="100"/>
      <c r="F27" s="100"/>
      <c r="G27" s="100"/>
      <c r="H27" s="124"/>
      <c r="I27" s="108"/>
      <c r="J27" s="108"/>
      <c r="K27" s="108"/>
      <c r="L27" s="108"/>
      <c r="R27" s="143"/>
    </row>
    <row r="28" spans="2:19" s="138" customFormat="1" ht="12.75" customHeight="1" thickBot="1" x14ac:dyDescent="0.3">
      <c r="B28" s="163"/>
      <c r="C28" s="100"/>
      <c r="D28" s="146"/>
      <c r="E28" s="100"/>
      <c r="F28" s="100"/>
      <c r="G28" s="100"/>
      <c r="H28" s="124"/>
      <c r="I28" s="108"/>
      <c r="J28" s="108"/>
      <c r="K28" s="108"/>
      <c r="L28" s="108"/>
      <c r="Q28" s="143"/>
      <c r="R28" s="143"/>
      <c r="S28" s="143"/>
    </row>
    <row r="29" spans="2:19" s="138" customFormat="1" ht="29.25" customHeight="1" thickBot="1" x14ac:dyDescent="0.3">
      <c r="B29" s="163"/>
      <c r="C29" s="100"/>
      <c r="D29" s="147" t="s">
        <v>201</v>
      </c>
      <c r="E29" s="100"/>
      <c r="F29" s="117"/>
      <c r="G29" s="100"/>
      <c r="H29" s="124"/>
      <c r="I29" s="108"/>
      <c r="J29" s="108"/>
      <c r="K29" s="108"/>
      <c r="L29" s="108"/>
      <c r="Q29" s="143"/>
      <c r="R29" s="152"/>
      <c r="S29" s="143"/>
    </row>
    <row r="30" spans="2:19" s="138" customFormat="1" x14ac:dyDescent="0.25">
      <c r="B30" s="163"/>
      <c r="C30" s="100"/>
      <c r="D30" s="145" t="s">
        <v>199</v>
      </c>
      <c r="E30" s="100"/>
      <c r="F30" s="100"/>
      <c r="G30" s="100"/>
      <c r="H30" s="124"/>
      <c r="I30" s="108"/>
      <c r="J30" s="108"/>
      <c r="K30" s="108"/>
      <c r="L30" s="108"/>
      <c r="Q30" s="143"/>
      <c r="R30" s="143"/>
      <c r="S30" s="143"/>
    </row>
    <row r="31" spans="2:19" s="138" customFormat="1" ht="15.75" thickBot="1" x14ac:dyDescent="0.3">
      <c r="B31" s="163"/>
      <c r="C31" s="100"/>
      <c r="D31" s="146"/>
      <c r="E31" s="100"/>
      <c r="F31" s="100"/>
      <c r="G31" s="100"/>
      <c r="H31" s="124"/>
      <c r="I31" s="108"/>
      <c r="J31" s="108"/>
      <c r="K31" s="108"/>
      <c r="L31" s="108"/>
      <c r="Q31" s="143"/>
      <c r="R31" s="143"/>
      <c r="S31" s="143"/>
    </row>
    <row r="32" spans="2:19" s="138" customFormat="1" ht="26.25" customHeight="1" thickBot="1" x14ac:dyDescent="0.3">
      <c r="B32" s="163"/>
      <c r="C32" s="100"/>
      <c r="D32" s="147" t="s">
        <v>200</v>
      </c>
      <c r="E32" s="100"/>
      <c r="F32" s="117"/>
      <c r="G32" s="100"/>
      <c r="H32" s="124"/>
      <c r="I32" s="108"/>
      <c r="J32" s="108"/>
      <c r="K32" s="108"/>
      <c r="L32" s="108"/>
      <c r="Q32" s="143"/>
      <c r="R32" s="152"/>
      <c r="S32" s="143"/>
    </row>
    <row r="33" spans="2:19" s="138" customFormat="1" x14ac:dyDescent="0.25">
      <c r="B33" s="163"/>
      <c r="C33" s="100"/>
      <c r="D33" s="145" t="s">
        <v>199</v>
      </c>
      <c r="E33" s="100"/>
      <c r="F33" s="100"/>
      <c r="G33" s="100"/>
      <c r="H33" s="124"/>
      <c r="I33" s="108"/>
      <c r="J33" s="108"/>
      <c r="K33" s="108"/>
      <c r="L33" s="108"/>
      <c r="Q33" s="143"/>
      <c r="R33" s="143"/>
      <c r="S33" s="143"/>
    </row>
    <row r="34" spans="2:19" ht="15.75" thickBot="1" x14ac:dyDescent="0.3">
      <c r="B34" s="100"/>
      <c r="C34" s="100"/>
      <c r="D34" s="100"/>
      <c r="E34" s="100"/>
      <c r="F34" s="100"/>
      <c r="G34" s="100"/>
      <c r="H34" s="105"/>
      <c r="R34" s="143"/>
    </row>
    <row r="35" spans="2:19" ht="15.75" customHeight="1" thickBot="1" x14ac:dyDescent="0.3">
      <c r="B35" s="163" t="s">
        <v>165</v>
      </c>
      <c r="C35" s="100"/>
      <c r="D35" s="109" t="s">
        <v>202</v>
      </c>
      <c r="E35" s="100"/>
      <c r="F35" s="100"/>
      <c r="G35" s="100"/>
      <c r="H35" s="125"/>
      <c r="J35" s="125"/>
      <c r="L35" s="125"/>
      <c r="N35" s="125"/>
      <c r="P35" s="125"/>
      <c r="R35" s="152"/>
    </row>
    <row r="36" spans="2:19" ht="15.75" thickBot="1" x14ac:dyDescent="0.3">
      <c r="B36" s="163"/>
      <c r="C36" s="100"/>
      <c r="D36" s="100"/>
      <c r="E36" s="100"/>
      <c r="F36" s="100"/>
      <c r="G36" s="100"/>
      <c r="H36" s="100"/>
      <c r="R36" s="143"/>
    </row>
    <row r="37" spans="2:19" ht="15.75" thickBot="1" x14ac:dyDescent="0.3">
      <c r="B37" s="163"/>
      <c r="C37" s="100"/>
      <c r="D37" s="109" t="s">
        <v>203</v>
      </c>
      <c r="E37" s="100"/>
      <c r="F37" s="100"/>
      <c r="G37" s="100"/>
      <c r="H37" s="125"/>
      <c r="J37" s="125"/>
      <c r="L37" s="125"/>
      <c r="N37" s="125"/>
      <c r="P37" s="125"/>
      <c r="R37" s="152"/>
    </row>
    <row r="38" spans="2:19" ht="15.75" thickBot="1" x14ac:dyDescent="0.3">
      <c r="B38" s="163"/>
      <c r="C38" s="100"/>
      <c r="D38" s="100"/>
      <c r="E38" s="100"/>
      <c r="F38" s="100"/>
      <c r="G38" s="100"/>
      <c r="H38" s="100"/>
      <c r="R38" s="143"/>
    </row>
    <row r="39" spans="2:19" ht="15.75" thickBot="1" x14ac:dyDescent="0.3">
      <c r="B39" s="163"/>
      <c r="C39" s="100"/>
      <c r="D39" s="109" t="s">
        <v>204</v>
      </c>
      <c r="E39" s="100"/>
      <c r="F39" s="100"/>
      <c r="G39" s="100"/>
      <c r="H39" s="125"/>
      <c r="J39" s="125"/>
      <c r="K39" s="138"/>
      <c r="L39" s="125"/>
      <c r="M39" s="138"/>
      <c r="N39" s="125"/>
      <c r="O39" s="138"/>
      <c r="P39" s="125"/>
      <c r="R39" s="152"/>
    </row>
    <row r="40" spans="2:19" ht="15.75" thickBot="1" x14ac:dyDescent="0.3">
      <c r="B40" s="163"/>
      <c r="C40" s="100"/>
      <c r="D40" s="100"/>
      <c r="E40" s="100"/>
      <c r="F40" s="100"/>
      <c r="G40" s="100"/>
      <c r="H40" s="100"/>
      <c r="R40" s="143"/>
    </row>
    <row r="41" spans="2:19" ht="15.75" thickBot="1" x14ac:dyDescent="0.3">
      <c r="B41" s="163"/>
      <c r="C41" s="100"/>
      <c r="D41" s="109" t="s">
        <v>205</v>
      </c>
      <c r="E41" s="100"/>
      <c r="F41" s="100"/>
      <c r="G41" s="100"/>
      <c r="H41" s="125"/>
      <c r="J41" s="125"/>
      <c r="K41" s="138"/>
      <c r="L41" s="125"/>
      <c r="M41" s="138"/>
      <c r="N41" s="125"/>
      <c r="O41" s="138"/>
      <c r="P41" s="125"/>
      <c r="R41" s="152"/>
    </row>
    <row r="42" spans="2:19" ht="15.75" thickBot="1" x14ac:dyDescent="0.3">
      <c r="B42" s="163"/>
      <c r="C42" s="100"/>
      <c r="D42" s="100"/>
      <c r="E42" s="100"/>
      <c r="F42" s="100"/>
      <c r="G42" s="100"/>
      <c r="H42" s="100"/>
      <c r="R42" s="143"/>
    </row>
    <row r="43" spans="2:19" ht="15.75" thickBot="1" x14ac:dyDescent="0.3">
      <c r="B43" s="163"/>
      <c r="C43" s="100"/>
      <c r="D43" s="109" t="s">
        <v>206</v>
      </c>
      <c r="E43" s="100"/>
      <c r="F43" s="100"/>
      <c r="G43" s="100"/>
      <c r="H43" s="125"/>
      <c r="J43" s="125"/>
      <c r="K43" s="138"/>
      <c r="L43" s="125"/>
      <c r="M43" s="138"/>
      <c r="N43" s="125"/>
      <c r="O43" s="138"/>
      <c r="P43" s="125"/>
      <c r="R43" s="152"/>
    </row>
    <row r="44" spans="2:19" ht="15.75" thickBot="1" x14ac:dyDescent="0.3">
      <c r="B44" s="163"/>
      <c r="C44" s="100"/>
      <c r="D44" s="100"/>
      <c r="E44" s="100"/>
      <c r="F44" s="100"/>
      <c r="G44" s="100"/>
      <c r="H44" s="100"/>
      <c r="R44" s="143"/>
    </row>
    <row r="45" spans="2:19" ht="15.75" thickBot="1" x14ac:dyDescent="0.3">
      <c r="B45" s="163"/>
      <c r="C45" s="100"/>
      <c r="D45" s="109" t="s">
        <v>207</v>
      </c>
      <c r="E45" s="100"/>
      <c r="F45" s="100"/>
      <c r="G45" s="100"/>
      <c r="H45" s="125"/>
      <c r="J45" s="125"/>
      <c r="K45" s="138"/>
      <c r="L45" s="125"/>
      <c r="M45" s="138"/>
      <c r="N45" s="125"/>
      <c r="O45" s="138"/>
      <c r="P45" s="125"/>
      <c r="R45" s="152"/>
    </row>
    <row r="46" spans="2:19" x14ac:dyDescent="0.25">
      <c r="B46" s="163"/>
      <c r="R46" s="143"/>
    </row>
    <row r="47" spans="2:19" x14ac:dyDescent="0.25">
      <c r="B47" s="163"/>
      <c r="D47" s="110" t="s">
        <v>208</v>
      </c>
      <c r="E47" s="111"/>
      <c r="F47" s="111"/>
      <c r="G47" s="111"/>
      <c r="H47" s="107"/>
      <c r="R47" s="143"/>
    </row>
    <row r="48" spans="2:19" s="107" customFormat="1" ht="5.25" customHeight="1" thickBot="1" x14ac:dyDescent="0.3">
      <c r="B48" s="163"/>
      <c r="D48" s="112"/>
      <c r="E48" s="111"/>
      <c r="F48" s="111"/>
      <c r="G48" s="111"/>
      <c r="R48" s="143"/>
    </row>
    <row r="49" spans="2:18" ht="15.75" thickBot="1" x14ac:dyDescent="0.3">
      <c r="B49" s="163"/>
      <c r="D49" s="115" t="s">
        <v>166</v>
      </c>
      <c r="E49" s="111"/>
      <c r="F49" s="111"/>
      <c r="G49" s="111"/>
      <c r="H49" s="126"/>
      <c r="J49" s="125"/>
      <c r="K49" s="138"/>
      <c r="L49" s="125"/>
      <c r="M49" s="138"/>
      <c r="N49" s="125"/>
      <c r="O49" s="138"/>
      <c r="P49" s="125"/>
      <c r="R49" s="152"/>
    </row>
    <row r="50" spans="2:18" s="107" customFormat="1" ht="6" customHeight="1" thickBot="1" x14ac:dyDescent="0.3">
      <c r="B50" s="163"/>
      <c r="D50" s="116"/>
      <c r="E50" s="111"/>
      <c r="F50" s="111"/>
      <c r="G50" s="111"/>
      <c r="R50" s="143"/>
    </row>
    <row r="51" spans="2:18" ht="15.75" thickBot="1" x14ac:dyDescent="0.3">
      <c r="B51" s="163"/>
      <c r="D51" s="115" t="s">
        <v>167</v>
      </c>
      <c r="E51" s="111"/>
      <c r="F51" s="111"/>
      <c r="G51" s="111"/>
      <c r="H51" s="126"/>
      <c r="J51" s="125"/>
      <c r="K51" s="138"/>
      <c r="L51" s="125"/>
      <c r="M51" s="138"/>
      <c r="N51" s="125"/>
      <c r="O51" s="138"/>
      <c r="P51" s="125"/>
      <c r="R51" s="152"/>
    </row>
    <row r="52" spans="2:18" s="107" customFormat="1" ht="3.75" customHeight="1" thickBot="1" x14ac:dyDescent="0.3">
      <c r="B52" s="163"/>
      <c r="D52" s="116"/>
      <c r="E52" s="111"/>
      <c r="F52" s="111"/>
      <c r="G52" s="111"/>
      <c r="R52" s="143"/>
    </row>
    <row r="53" spans="2:18" ht="15.75" thickBot="1" x14ac:dyDescent="0.3">
      <c r="B53" s="163"/>
      <c r="D53" s="115" t="s">
        <v>168</v>
      </c>
      <c r="E53" s="111"/>
      <c r="F53" s="111"/>
      <c r="G53" s="111"/>
      <c r="H53" s="126"/>
      <c r="J53" s="125"/>
      <c r="K53" s="138"/>
      <c r="L53" s="125"/>
      <c r="M53" s="138"/>
      <c r="N53" s="125"/>
      <c r="O53" s="138"/>
      <c r="P53" s="125"/>
      <c r="R53" s="152"/>
    </row>
    <row r="54" spans="2:18" ht="6.75" customHeight="1" thickBot="1" x14ac:dyDescent="0.3">
      <c r="B54" s="163"/>
      <c r="D54" s="116"/>
      <c r="R54" s="143"/>
    </row>
    <row r="55" spans="2:18" ht="15.75" thickBot="1" x14ac:dyDescent="0.3">
      <c r="B55" s="163"/>
      <c r="D55" s="115" t="s">
        <v>169</v>
      </c>
      <c r="H55" s="126"/>
      <c r="J55" s="125"/>
      <c r="K55" s="138"/>
      <c r="L55" s="125"/>
      <c r="M55" s="138"/>
      <c r="N55" s="125"/>
      <c r="O55" s="138"/>
      <c r="P55" s="125"/>
      <c r="R55" s="152"/>
    </row>
    <row r="56" spans="2:18" x14ac:dyDescent="0.25">
      <c r="R56" s="143"/>
    </row>
  </sheetData>
  <sheetProtection password="CDDC" sheet="1" objects="1" scenarios="1" deleteColumns="0" deleteRows="0"/>
  <mergeCells count="4">
    <mergeCell ref="B35:B55"/>
    <mergeCell ref="B6:B33"/>
    <mergeCell ref="I12:I15"/>
    <mergeCell ref="I16:I24"/>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election activeCell="C25" sqref="C25"/>
    </sheetView>
  </sheetViews>
  <sheetFormatPr baseColWidth="10" defaultRowHeight="15" x14ac:dyDescent="0.25"/>
  <cols>
    <col min="1" max="1" width="11.42578125" style="138"/>
    <col min="2" max="2" width="26.5703125" customWidth="1"/>
    <col min="3" max="3" width="29.42578125" customWidth="1"/>
    <col min="4" max="5" width="29.42578125" style="138" customWidth="1"/>
    <col min="6" max="6" width="34.28515625" customWidth="1"/>
  </cols>
  <sheetData>
    <row r="1" spans="2:6" s="138" customFormat="1" ht="31.5" customHeight="1" x14ac:dyDescent="0.25"/>
    <row r="2" spans="2:6" ht="23.25" customHeight="1" x14ac:dyDescent="0.25">
      <c r="B2" s="165" t="s">
        <v>211</v>
      </c>
      <c r="C2" s="165"/>
      <c r="D2" s="165"/>
      <c r="E2" s="165"/>
      <c r="F2" s="165"/>
    </row>
    <row r="3" spans="2:6" s="138" customFormat="1" ht="15.75" customHeight="1" x14ac:dyDescent="0.25">
      <c r="B3" s="153"/>
      <c r="C3" s="153"/>
      <c r="D3" s="153"/>
      <c r="E3" s="153"/>
      <c r="F3" s="153"/>
    </row>
    <row r="4" spans="2:6" x14ac:dyDescent="0.25">
      <c r="B4" s="153"/>
      <c r="C4" s="159" t="s">
        <v>212</v>
      </c>
      <c r="D4" s="159"/>
      <c r="E4" s="159"/>
      <c r="F4" s="138"/>
    </row>
    <row r="5" spans="2:6" x14ac:dyDescent="0.25">
      <c r="B5" s="154" t="s">
        <v>229</v>
      </c>
      <c r="C5" s="158" t="s">
        <v>213</v>
      </c>
      <c r="D5" s="158" t="s">
        <v>214</v>
      </c>
      <c r="E5" s="158"/>
      <c r="F5" s="158"/>
    </row>
    <row r="6" spans="2:6" x14ac:dyDescent="0.25">
      <c r="B6" s="157" t="s">
        <v>215</v>
      </c>
      <c r="C6" s="155">
        <v>3916</v>
      </c>
      <c r="D6" s="156" t="s">
        <v>216</v>
      </c>
      <c r="E6" s="156"/>
      <c r="F6" s="155"/>
    </row>
    <row r="7" spans="2:6" x14ac:dyDescent="0.25">
      <c r="B7" s="157" t="s">
        <v>217</v>
      </c>
      <c r="C7" s="155">
        <v>13</v>
      </c>
      <c r="D7" s="156"/>
      <c r="E7" s="156"/>
      <c r="F7" s="155"/>
    </row>
    <row r="8" spans="2:6" x14ac:dyDescent="0.25">
      <c r="B8" s="157" t="s">
        <v>218</v>
      </c>
      <c r="C8" s="155" t="s">
        <v>230</v>
      </c>
      <c r="D8" s="156"/>
      <c r="E8" s="156"/>
      <c r="F8" s="155"/>
    </row>
    <row r="9" spans="2:6" x14ac:dyDescent="0.25">
      <c r="B9" s="157" t="s">
        <v>219</v>
      </c>
      <c r="C9" s="155" t="s">
        <v>220</v>
      </c>
      <c r="D9" s="156"/>
      <c r="E9" s="156"/>
      <c r="F9" s="155"/>
    </row>
    <row r="10" spans="2:6" x14ac:dyDescent="0.25">
      <c r="B10" s="157" t="s">
        <v>221</v>
      </c>
      <c r="C10" s="155" t="s">
        <v>231</v>
      </c>
      <c r="D10" s="156"/>
      <c r="E10" s="156"/>
      <c r="F10" s="155"/>
    </row>
    <row r="11" spans="2:6" ht="25.5" x14ac:dyDescent="0.25">
      <c r="B11" s="157" t="s">
        <v>222</v>
      </c>
      <c r="C11" s="155" t="s">
        <v>223</v>
      </c>
      <c r="D11" s="156"/>
      <c r="E11" s="156"/>
      <c r="F11" s="156"/>
    </row>
    <row r="12" spans="2:6" ht="24.75" customHeight="1" x14ac:dyDescent="0.25">
      <c r="B12" s="157" t="s">
        <v>224</v>
      </c>
      <c r="C12" s="156" t="s">
        <v>225</v>
      </c>
      <c r="D12" s="156"/>
      <c r="E12" s="156"/>
      <c r="F12" s="156"/>
    </row>
    <row r="13" spans="2:6" x14ac:dyDescent="0.25">
      <c r="B13" s="157" t="s">
        <v>226</v>
      </c>
      <c r="C13" s="160" t="s">
        <v>49</v>
      </c>
      <c r="D13" s="156"/>
      <c r="E13" s="156"/>
      <c r="F13" s="156"/>
    </row>
    <row r="14" spans="2:6" x14ac:dyDescent="0.25">
      <c r="B14" s="157" t="s">
        <v>227</v>
      </c>
      <c r="C14" s="155">
        <v>26.7</v>
      </c>
      <c r="D14" s="156"/>
      <c r="E14" s="156"/>
      <c r="F14" s="156"/>
    </row>
    <row r="15" spans="2:6" x14ac:dyDescent="0.25">
      <c r="B15" s="157" t="s">
        <v>228</v>
      </c>
      <c r="C15" s="155">
        <v>2.1</v>
      </c>
      <c r="D15" s="156"/>
      <c r="E15" s="156"/>
      <c r="F15" s="155"/>
    </row>
  </sheetData>
  <sheetProtection deleteColumns="0" deleteRows="0"/>
  <mergeCells count="1">
    <mergeCell ref="B2:F2"/>
  </mergeCells>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B1:AC71"/>
  <sheetViews>
    <sheetView showGridLines="0" zoomScale="93" zoomScaleNormal="93" workbookViewId="0">
      <selection activeCell="G7" sqref="G7"/>
    </sheetView>
  </sheetViews>
  <sheetFormatPr baseColWidth="10" defaultColWidth="9.140625" defaultRowHeight="15" x14ac:dyDescent="0.25"/>
  <cols>
    <col min="1" max="1" width="2.85546875" style="16" customWidth="1"/>
    <col min="2" max="2" width="10.85546875" style="21" customWidth="1"/>
    <col min="3" max="3" width="15.85546875" style="22" bestFit="1" customWidth="1"/>
    <col min="4" max="4" width="1" customWidth="1"/>
    <col min="5" max="5" width="51" style="23" customWidth="1"/>
    <col min="6" max="6" width="1.140625" customWidth="1"/>
    <col min="7" max="7" width="47.7109375" style="24" customWidth="1"/>
    <col min="8" max="8" width="6.7109375" style="11" customWidth="1"/>
    <col min="9" max="12" width="8.42578125" style="25" hidden="1" customWidth="1"/>
    <col min="13" max="13" width="8.42578125" hidden="1" customWidth="1"/>
    <col min="14" max="14" width="8.42578125" style="25" hidden="1" customWidth="1"/>
    <col min="15" max="15" width="7.28515625" style="25" hidden="1" customWidth="1"/>
    <col min="16" max="16" width="12.42578125" style="25" hidden="1" customWidth="1"/>
    <col min="17" max="18" width="8.42578125" style="25" hidden="1" customWidth="1"/>
    <col min="19" max="19" width="8.42578125" style="23" hidden="1" customWidth="1"/>
    <col min="20" max="20" width="8.42578125" style="11" customWidth="1"/>
    <col min="21" max="27" width="9.140625" style="11" customWidth="1"/>
    <col min="28" max="29" width="9.140625" style="11"/>
    <col min="30" max="16384" width="9.140625" style="16"/>
  </cols>
  <sheetData>
    <row r="1" spans="2:29" s="8" customFormat="1" ht="15" customHeight="1" x14ac:dyDescent="0.25">
      <c r="B1" s="6"/>
      <c r="C1" s="6"/>
      <c r="D1"/>
      <c r="E1" s="2"/>
      <c r="F1"/>
      <c r="G1" s="7"/>
      <c r="I1" s="9"/>
      <c r="J1" s="9"/>
      <c r="K1" s="9"/>
      <c r="L1" s="9"/>
      <c r="M1"/>
      <c r="N1" s="9"/>
      <c r="O1" s="9"/>
      <c r="P1" s="9"/>
      <c r="Q1" s="9"/>
      <c r="R1" s="9"/>
      <c r="S1" s="9"/>
    </row>
    <row r="2" spans="2:29" s="8" customFormat="1" ht="18" x14ac:dyDescent="0.25">
      <c r="B2" s="141" t="s">
        <v>50</v>
      </c>
      <c r="C2" s="10"/>
      <c r="D2"/>
      <c r="E2" s="2"/>
      <c r="F2"/>
      <c r="G2" s="7"/>
      <c r="I2" s="9"/>
      <c r="J2" s="9"/>
      <c r="K2" s="9"/>
      <c r="L2" s="9"/>
      <c r="M2"/>
      <c r="N2" s="9"/>
      <c r="O2" s="9"/>
      <c r="P2" s="9"/>
      <c r="Q2" s="9"/>
      <c r="R2" s="9"/>
      <c r="S2" s="9"/>
    </row>
    <row r="4" spans="2:29" s="11" customFormat="1" ht="33.75" x14ac:dyDescent="0.25">
      <c r="B4" s="62" t="s">
        <v>51</v>
      </c>
      <c r="C4" s="62" t="s">
        <v>52</v>
      </c>
      <c r="D4"/>
      <c r="E4" s="81" t="s">
        <v>0</v>
      </c>
      <c r="F4"/>
      <c r="G4" s="81" t="s">
        <v>1</v>
      </c>
      <c r="I4" s="62" t="s">
        <v>10</v>
      </c>
      <c r="J4" s="62" t="s">
        <v>11</v>
      </c>
      <c r="K4" s="62" t="s">
        <v>12</v>
      </c>
      <c r="L4" s="62" t="s">
        <v>13</v>
      </c>
      <c r="M4"/>
      <c r="N4" s="1" t="s">
        <v>14</v>
      </c>
      <c r="O4" s="1" t="s">
        <v>15</v>
      </c>
      <c r="P4" s="1" t="s">
        <v>16</v>
      </c>
      <c r="Q4" s="1" t="s">
        <v>17</v>
      </c>
      <c r="R4" s="1" t="s">
        <v>18</v>
      </c>
      <c r="S4" s="1" t="s">
        <v>19</v>
      </c>
    </row>
    <row r="5" spans="2:29" s="13" customFormat="1" ht="6.75" customHeight="1" x14ac:dyDescent="0.25">
      <c r="B5" s="80"/>
      <c r="C5" s="80"/>
      <c r="I5" s="2"/>
      <c r="J5" s="2"/>
      <c r="K5" s="2"/>
      <c r="L5" s="2"/>
      <c r="M5"/>
      <c r="N5" s="2"/>
      <c r="O5" s="2"/>
      <c r="P5" s="2"/>
      <c r="Q5" s="2"/>
      <c r="R5" s="2"/>
      <c r="S5" s="2"/>
    </row>
    <row r="6" spans="2:29" s="15" customFormat="1" ht="35.25" customHeight="1" x14ac:dyDescent="0.25">
      <c r="B6" s="169" t="s">
        <v>53</v>
      </c>
      <c r="C6" s="63" t="s">
        <v>60</v>
      </c>
      <c r="D6"/>
      <c r="E6" s="73" t="s">
        <v>132</v>
      </c>
      <c r="F6"/>
      <c r="G6" s="74"/>
      <c r="H6" s="14"/>
      <c r="I6" s="75" t="s">
        <v>106</v>
      </c>
      <c r="J6" s="75" t="s">
        <v>107</v>
      </c>
      <c r="K6" s="75" t="s">
        <v>108</v>
      </c>
      <c r="L6" s="75"/>
      <c r="M6"/>
      <c r="N6" s="3">
        <f>IF(G6=I6,1,IF(G6=J6,2,IF(G6=K6,3,IF(G6=L6,4,0))))</f>
        <v>4</v>
      </c>
      <c r="O6" s="3">
        <f>COUNTA(I6:L6)</f>
        <v>3</v>
      </c>
      <c r="P6" s="3">
        <f>VLOOKUP(N6,Notation!$A$3:$D$7,MATCH('Diag quali'!O6,Notation!$A$2:$D$2,0),0)</f>
        <v>0</v>
      </c>
      <c r="Q6" s="87">
        <v>2</v>
      </c>
      <c r="R6" s="3">
        <f>P6*Q6</f>
        <v>0</v>
      </c>
      <c r="S6" s="3">
        <f>IF(OR(N6&gt;O6,N6=0),0,1)</f>
        <v>0</v>
      </c>
      <c r="T6" s="14"/>
      <c r="U6" s="14"/>
      <c r="V6" s="14"/>
      <c r="W6" s="14"/>
      <c r="X6" s="14"/>
      <c r="Y6" s="14"/>
      <c r="Z6" s="14"/>
      <c r="AA6" s="14"/>
      <c r="AB6" s="14"/>
      <c r="AC6" s="14"/>
    </row>
    <row r="7" spans="2:29" s="15" customFormat="1" ht="32.25" customHeight="1" x14ac:dyDescent="0.25">
      <c r="B7" s="170"/>
      <c r="C7" s="63" t="s">
        <v>60</v>
      </c>
      <c r="D7"/>
      <c r="E7" s="73" t="s">
        <v>232</v>
      </c>
      <c r="F7"/>
      <c r="G7" s="74"/>
      <c r="H7" s="14"/>
      <c r="I7" s="75" t="s">
        <v>109</v>
      </c>
      <c r="J7" s="75" t="s">
        <v>110</v>
      </c>
      <c r="K7" s="75" t="s">
        <v>111</v>
      </c>
      <c r="L7" s="75"/>
      <c r="M7"/>
      <c r="N7" s="3">
        <f t="shared" ref="N7:N13" si="0">IF(G7=I7,1,IF(G7=J7,2,IF(G7=K7,3,IF(G7=L7,4,0))))</f>
        <v>4</v>
      </c>
      <c r="O7" s="3">
        <f t="shared" ref="O7:O13" si="1">COUNTA(I7:L7)</f>
        <v>3</v>
      </c>
      <c r="P7" s="3">
        <f>VLOOKUP(N7,Notation!$A$3:$D$7,MATCH('Diag quali'!O7,Notation!$A$2:$D$2,0),0)</f>
        <v>0</v>
      </c>
      <c r="Q7" s="88">
        <v>2</v>
      </c>
      <c r="R7" s="3">
        <f>P7*Q7</f>
        <v>0</v>
      </c>
      <c r="S7" s="3">
        <f t="shared" ref="S7:S12" si="2">IF(OR(N7&gt;O7,N7=0),0,1)</f>
        <v>0</v>
      </c>
      <c r="T7" s="14"/>
      <c r="U7" s="14"/>
      <c r="V7" s="14"/>
      <c r="W7" s="14"/>
      <c r="X7" s="14"/>
      <c r="Y7" s="14"/>
      <c r="Z7" s="14"/>
      <c r="AA7" s="14"/>
      <c r="AB7" s="14"/>
      <c r="AC7" s="14"/>
    </row>
    <row r="8" spans="2:29" s="15" customFormat="1" ht="38.25" customHeight="1" x14ac:dyDescent="0.25">
      <c r="B8" s="170"/>
      <c r="C8" s="63" t="s">
        <v>60</v>
      </c>
      <c r="D8"/>
      <c r="E8" s="73" t="s">
        <v>233</v>
      </c>
      <c r="F8"/>
      <c r="G8" s="74"/>
      <c r="H8" s="14"/>
      <c r="I8" s="75" t="s">
        <v>103</v>
      </c>
      <c r="J8" s="75" t="s">
        <v>104</v>
      </c>
      <c r="K8" s="75" t="s">
        <v>105</v>
      </c>
      <c r="L8" s="75"/>
      <c r="M8"/>
      <c r="N8" s="3">
        <f t="shared" si="0"/>
        <v>4</v>
      </c>
      <c r="O8" s="3">
        <f t="shared" si="1"/>
        <v>3</v>
      </c>
      <c r="P8" s="3">
        <f>VLOOKUP(N8,Notation!$A$3:$D$7,MATCH('Diag quali'!O8,Notation!$A$2:$D$2,0),0)</f>
        <v>0</v>
      </c>
      <c r="Q8" s="87">
        <v>2</v>
      </c>
      <c r="R8" s="3">
        <f t="shared" ref="R8:R12" si="3">P8*Q8</f>
        <v>0</v>
      </c>
      <c r="S8" s="3">
        <f t="shared" si="2"/>
        <v>0</v>
      </c>
      <c r="T8" s="14"/>
      <c r="U8" s="14"/>
      <c r="V8" s="14"/>
      <c r="W8" s="14"/>
      <c r="X8" s="14"/>
      <c r="Y8" s="14"/>
      <c r="Z8" s="14"/>
      <c r="AA8" s="14"/>
      <c r="AB8" s="14"/>
      <c r="AC8" s="14"/>
    </row>
    <row r="9" spans="2:29" ht="42" customHeight="1" x14ac:dyDescent="0.25">
      <c r="B9" s="170"/>
      <c r="C9" s="63" t="s">
        <v>60</v>
      </c>
      <c r="E9" s="73" t="s">
        <v>234</v>
      </c>
      <c r="G9" s="74"/>
      <c r="I9" s="75" t="s">
        <v>112</v>
      </c>
      <c r="J9" s="75" t="s">
        <v>113</v>
      </c>
      <c r="K9" s="75" t="s">
        <v>114</v>
      </c>
      <c r="L9" s="75"/>
      <c r="N9" s="3">
        <f t="shared" si="0"/>
        <v>4</v>
      </c>
      <c r="O9" s="3">
        <f t="shared" si="1"/>
        <v>3</v>
      </c>
      <c r="P9" s="3">
        <f>VLOOKUP(N9,Notation!$A$3:$D$7,MATCH('Diag quali'!O9,Notation!$A$2:$D$2,0),0)</f>
        <v>0</v>
      </c>
      <c r="Q9" s="87">
        <v>1</v>
      </c>
      <c r="R9" s="3">
        <f t="shared" si="3"/>
        <v>0</v>
      </c>
      <c r="S9" s="3">
        <f t="shared" si="2"/>
        <v>0</v>
      </c>
    </row>
    <row r="10" spans="2:29" ht="42" customHeight="1" x14ac:dyDescent="0.25">
      <c r="B10" s="170"/>
      <c r="C10" s="63" t="s">
        <v>60</v>
      </c>
      <c r="E10" s="73" t="s">
        <v>243</v>
      </c>
      <c r="G10" s="74"/>
      <c r="I10" s="75" t="s">
        <v>244</v>
      </c>
      <c r="J10" s="75" t="s">
        <v>245</v>
      </c>
      <c r="K10" s="75" t="s">
        <v>246</v>
      </c>
      <c r="L10" s="75"/>
      <c r="N10" s="3">
        <f t="shared" si="0"/>
        <v>4</v>
      </c>
      <c r="O10" s="3">
        <f t="shared" si="1"/>
        <v>3</v>
      </c>
      <c r="P10" s="3">
        <f>VLOOKUP(N10,Notation!$A$3:$D$7,MATCH('Diag quali'!O10,Notation!$A$2:$D$2,0),0)</f>
        <v>0</v>
      </c>
      <c r="Q10" s="87">
        <v>1</v>
      </c>
      <c r="R10" s="3">
        <f t="shared" si="3"/>
        <v>0</v>
      </c>
      <c r="S10" s="3">
        <f t="shared" si="2"/>
        <v>0</v>
      </c>
    </row>
    <row r="11" spans="2:29" ht="42" customHeight="1" x14ac:dyDescent="0.25">
      <c r="B11" s="170"/>
      <c r="C11" s="63" t="s">
        <v>60</v>
      </c>
      <c r="E11" s="73" t="s">
        <v>151</v>
      </c>
      <c r="G11" s="74"/>
      <c r="I11" s="75" t="s">
        <v>22</v>
      </c>
      <c r="J11" s="75" t="s">
        <v>21</v>
      </c>
      <c r="K11" s="75"/>
      <c r="L11" s="75"/>
      <c r="N11" s="3">
        <f>IF(G11=I11,1,IF(G11=J11,2,IF(G11=K11,3,IF(G11=L11,4,0))))</f>
        <v>3</v>
      </c>
      <c r="O11" s="3">
        <f t="shared" si="1"/>
        <v>2</v>
      </c>
      <c r="P11" s="3">
        <f>VLOOKUP(N11,Notation!$A$3:$D$7,MATCH('Diag quali'!O11,Notation!$A$2:$D$2,0),0)</f>
        <v>0</v>
      </c>
      <c r="Q11" s="87">
        <v>1</v>
      </c>
      <c r="R11" s="3">
        <f t="shared" si="3"/>
        <v>0</v>
      </c>
      <c r="S11" s="3">
        <f t="shared" si="2"/>
        <v>0</v>
      </c>
    </row>
    <row r="12" spans="2:29" ht="53.25" customHeight="1" x14ac:dyDescent="0.25">
      <c r="B12" s="170"/>
      <c r="C12" s="83" t="s">
        <v>60</v>
      </c>
      <c r="E12" s="84" t="s">
        <v>150</v>
      </c>
      <c r="G12" s="85"/>
      <c r="I12" s="75" t="s">
        <v>20</v>
      </c>
      <c r="J12" s="75" t="s">
        <v>21</v>
      </c>
      <c r="K12" s="75"/>
      <c r="L12" s="75"/>
      <c r="N12" s="94">
        <f t="shared" si="0"/>
        <v>3</v>
      </c>
      <c r="O12" s="94">
        <f t="shared" si="1"/>
        <v>2</v>
      </c>
      <c r="P12" s="94">
        <f>VLOOKUP(N12,Notation!$A$3:$D$7,MATCH('Diag quali'!O12,Notation!$A$2:$D$2,0),0)</f>
        <v>0</v>
      </c>
      <c r="Q12" s="95">
        <v>1</v>
      </c>
      <c r="R12" s="94">
        <f t="shared" si="3"/>
        <v>0</v>
      </c>
      <c r="S12" s="94">
        <f t="shared" si="2"/>
        <v>0</v>
      </c>
    </row>
    <row r="13" spans="2:29" ht="48.75" customHeight="1" x14ac:dyDescent="0.25">
      <c r="B13" s="171"/>
      <c r="C13" s="83" t="s">
        <v>60</v>
      </c>
      <c r="D13" s="86"/>
      <c r="E13" s="73" t="s">
        <v>149</v>
      </c>
      <c r="F13" s="86"/>
      <c r="G13" s="74"/>
      <c r="I13" s="75" t="s">
        <v>20</v>
      </c>
      <c r="J13" s="75" t="s">
        <v>21</v>
      </c>
      <c r="K13" s="75"/>
      <c r="L13" s="75"/>
      <c r="N13" s="75">
        <f t="shared" si="0"/>
        <v>3</v>
      </c>
      <c r="O13" s="75">
        <f t="shared" si="1"/>
        <v>2</v>
      </c>
      <c r="P13" s="75">
        <f>VLOOKUP(N13,Notation!$A$3:$D$7,MATCH('Diag quali'!O13,Notation!$A$2:$D$2,0),0)</f>
        <v>0</v>
      </c>
      <c r="Q13" s="87">
        <v>2</v>
      </c>
      <c r="R13" s="75">
        <f t="shared" ref="R13" si="4">P13*Q13</f>
        <v>0</v>
      </c>
      <c r="S13" s="75">
        <f t="shared" ref="S13" si="5">IF(OR(N13&gt;O13,N13=0),0,1)</f>
        <v>0</v>
      </c>
    </row>
    <row r="14" spans="2:29" s="13" customFormat="1" ht="7.5" customHeight="1" x14ac:dyDescent="0.25">
      <c r="B14" s="17"/>
      <c r="C14" s="12"/>
      <c r="E14" s="18"/>
      <c r="I14" s="2"/>
      <c r="J14" s="2"/>
      <c r="K14" s="2"/>
      <c r="L14" s="2"/>
      <c r="M14"/>
      <c r="N14" s="2"/>
      <c r="O14" s="2"/>
      <c r="P14" s="2"/>
      <c r="Q14" s="89"/>
      <c r="R14" s="2"/>
      <c r="S14" s="2"/>
    </row>
    <row r="15" spans="2:29" ht="42" customHeight="1" x14ac:dyDescent="0.25">
      <c r="B15" s="172" t="s">
        <v>54</v>
      </c>
      <c r="C15" s="64" t="s">
        <v>55</v>
      </c>
      <c r="E15" s="72" t="s">
        <v>235</v>
      </c>
      <c r="G15" s="74"/>
      <c r="I15" s="76" t="s">
        <v>239</v>
      </c>
      <c r="J15" s="76" t="s">
        <v>152</v>
      </c>
      <c r="K15" s="76" t="s">
        <v>21</v>
      </c>
      <c r="L15" s="76"/>
      <c r="N15" s="3">
        <f t="shared" ref="N15:N23" si="6">IF(G15=I15,1,IF(G15=J15,2,IF(G15=K15,3,IF(G15=L15,4,0))))</f>
        <v>4</v>
      </c>
      <c r="O15" s="3">
        <f t="shared" ref="O15:O23" si="7">COUNTA(I15:L15)</f>
        <v>3</v>
      </c>
      <c r="P15" s="3">
        <f>VLOOKUP(N15,Notation!$A$3:$D$7,MATCH('Diag quali'!O15,Notation!$A$2:$D$2,0),0)</f>
        <v>0</v>
      </c>
      <c r="Q15" s="87">
        <v>2</v>
      </c>
      <c r="R15" s="3">
        <f t="shared" ref="R15:R18" si="8">P15*Q15</f>
        <v>0</v>
      </c>
      <c r="S15" s="3">
        <f t="shared" ref="S15:S71" si="9">IF(OR(N15&gt;O15,N15=0),0,1)</f>
        <v>0</v>
      </c>
    </row>
    <row r="16" spans="2:29" ht="42" customHeight="1" x14ac:dyDescent="0.25">
      <c r="B16" s="172"/>
      <c r="C16" s="64" t="s">
        <v>55</v>
      </c>
      <c r="E16" s="72" t="s">
        <v>236</v>
      </c>
      <c r="G16" s="74"/>
      <c r="I16" s="76" t="s">
        <v>240</v>
      </c>
      <c r="J16" s="76" t="s">
        <v>152</v>
      </c>
      <c r="K16" s="76" t="s">
        <v>21</v>
      </c>
      <c r="L16" s="76"/>
      <c r="N16" s="3">
        <f t="shared" si="6"/>
        <v>4</v>
      </c>
      <c r="O16" s="3">
        <f t="shared" si="7"/>
        <v>3</v>
      </c>
      <c r="P16" s="3">
        <f>VLOOKUP(N16,Notation!$A$3:$D$7,MATCH('Diag quali'!O16,Notation!$A$2:$D$2,0),0)</f>
        <v>0</v>
      </c>
      <c r="Q16" s="87">
        <v>2</v>
      </c>
      <c r="R16" s="3">
        <f t="shared" si="8"/>
        <v>0</v>
      </c>
      <c r="S16" s="3">
        <f t="shared" si="9"/>
        <v>0</v>
      </c>
      <c r="T16" s="16"/>
      <c r="U16" s="16"/>
      <c r="V16" s="16"/>
      <c r="W16" s="16"/>
      <c r="X16" s="16"/>
      <c r="Y16" s="16"/>
      <c r="Z16" s="16"/>
      <c r="AA16" s="16"/>
      <c r="AB16" s="16"/>
      <c r="AC16" s="16"/>
    </row>
    <row r="17" spans="2:29" ht="33.75" customHeight="1" x14ac:dyDescent="0.25">
      <c r="B17" s="172"/>
      <c r="C17" s="64" t="s">
        <v>55</v>
      </c>
      <c r="E17" s="72" t="s">
        <v>153</v>
      </c>
      <c r="G17" s="74"/>
      <c r="I17" s="76" t="s">
        <v>22</v>
      </c>
      <c r="J17" s="76" t="s">
        <v>115</v>
      </c>
      <c r="K17" s="76" t="s">
        <v>49</v>
      </c>
      <c r="L17" s="76"/>
      <c r="N17" s="3">
        <f t="shared" si="6"/>
        <v>4</v>
      </c>
      <c r="O17" s="3">
        <f t="shared" si="7"/>
        <v>3</v>
      </c>
      <c r="P17" s="3">
        <f>VLOOKUP(N17,Notation!$A$3:$D$7,MATCH('Diag quali'!O17,Notation!$A$2:$D$2,0),0)</f>
        <v>0</v>
      </c>
      <c r="Q17" s="87">
        <v>1</v>
      </c>
      <c r="R17" s="3">
        <f t="shared" si="8"/>
        <v>0</v>
      </c>
      <c r="S17" s="3">
        <f t="shared" si="9"/>
        <v>0</v>
      </c>
      <c r="T17" s="16"/>
      <c r="U17" s="16"/>
      <c r="V17" s="16"/>
      <c r="W17" s="16"/>
      <c r="X17" s="16"/>
      <c r="Y17" s="16"/>
      <c r="Z17" s="16"/>
      <c r="AA17" s="16"/>
      <c r="AB17" s="16"/>
      <c r="AC17" s="16"/>
    </row>
    <row r="18" spans="2:29" ht="33.75" customHeight="1" x14ac:dyDescent="0.25">
      <c r="B18" s="172"/>
      <c r="C18" s="64" t="s">
        <v>55</v>
      </c>
      <c r="E18" s="72" t="s">
        <v>154</v>
      </c>
      <c r="G18" s="74"/>
      <c r="I18" s="76" t="s">
        <v>22</v>
      </c>
      <c r="J18" s="76" t="s">
        <v>115</v>
      </c>
      <c r="K18" s="76" t="s">
        <v>49</v>
      </c>
      <c r="L18" s="76"/>
      <c r="N18" s="3">
        <f t="shared" si="6"/>
        <v>4</v>
      </c>
      <c r="O18" s="3">
        <f t="shared" si="7"/>
        <v>3</v>
      </c>
      <c r="P18" s="3">
        <f>VLOOKUP(N18,Notation!$A$3:$D$7,MATCH('Diag quali'!O18,Notation!$A$2:$D$2,0),0)</f>
        <v>0</v>
      </c>
      <c r="Q18" s="87">
        <v>2</v>
      </c>
      <c r="R18" s="3">
        <f t="shared" si="8"/>
        <v>0</v>
      </c>
      <c r="S18" s="3">
        <f t="shared" si="9"/>
        <v>0</v>
      </c>
      <c r="T18" s="16"/>
      <c r="U18" s="16"/>
      <c r="V18" s="16"/>
      <c r="W18" s="16"/>
      <c r="X18" s="16"/>
      <c r="Y18" s="16"/>
      <c r="Z18" s="16"/>
      <c r="AA18" s="16"/>
      <c r="AB18" s="16"/>
      <c r="AC18" s="16"/>
    </row>
    <row r="19" spans="2:29" ht="33.75" customHeight="1" x14ac:dyDescent="0.25">
      <c r="B19" s="172"/>
      <c r="C19" s="64" t="s">
        <v>55</v>
      </c>
      <c r="E19" s="72" t="s">
        <v>155</v>
      </c>
      <c r="G19" s="74"/>
      <c r="I19" s="76" t="s">
        <v>22</v>
      </c>
      <c r="J19" s="76" t="s">
        <v>115</v>
      </c>
      <c r="K19" s="76" t="s">
        <v>49</v>
      </c>
      <c r="L19" s="76"/>
      <c r="N19" s="3">
        <f t="shared" ref="N19:N21" si="10">IF(G19=I19,1,IF(G19=J19,2,IF(G19=K19,3,IF(G19=L19,4,0))))</f>
        <v>4</v>
      </c>
      <c r="O19" s="3">
        <f t="shared" ref="O19:O21" si="11">COUNTA(I19:L19)</f>
        <v>3</v>
      </c>
      <c r="P19" s="3">
        <f>VLOOKUP(N19,Notation!$A$3:$D$7,MATCH('Diag quali'!O19,Notation!$A$2:$D$2,0),0)</f>
        <v>0</v>
      </c>
      <c r="Q19" s="87">
        <v>1</v>
      </c>
      <c r="R19" s="3">
        <f t="shared" ref="R19:R23" si="12">P19*Q19</f>
        <v>0</v>
      </c>
      <c r="S19" s="3">
        <f t="shared" ref="S19:S23" si="13">IF(OR(N19&gt;O19,N19=0),0,1)</f>
        <v>0</v>
      </c>
      <c r="T19" s="16"/>
      <c r="U19" s="16"/>
      <c r="V19" s="16"/>
      <c r="W19" s="16"/>
      <c r="X19" s="16"/>
      <c r="Y19" s="16"/>
      <c r="Z19" s="16"/>
      <c r="AA19" s="16"/>
      <c r="AB19" s="16"/>
      <c r="AC19" s="16"/>
    </row>
    <row r="20" spans="2:29" ht="32.25" customHeight="1" x14ac:dyDescent="0.25">
      <c r="B20" s="172"/>
      <c r="C20" s="64" t="s">
        <v>55</v>
      </c>
      <c r="E20" s="72" t="s">
        <v>156</v>
      </c>
      <c r="G20" s="74"/>
      <c r="I20" s="76" t="s">
        <v>22</v>
      </c>
      <c r="J20" s="76" t="s">
        <v>115</v>
      </c>
      <c r="K20" s="76" t="s">
        <v>49</v>
      </c>
      <c r="L20" s="76"/>
      <c r="N20" s="3">
        <f t="shared" si="10"/>
        <v>4</v>
      </c>
      <c r="O20" s="3">
        <f t="shared" si="11"/>
        <v>3</v>
      </c>
      <c r="P20" s="3">
        <f>VLOOKUP(N20,Notation!$A$3:$D$7,MATCH('Diag quali'!O20,Notation!$A$2:$D$2,0),0)</f>
        <v>0</v>
      </c>
      <c r="Q20" s="87">
        <v>1</v>
      </c>
      <c r="R20" s="3">
        <f t="shared" si="12"/>
        <v>0</v>
      </c>
      <c r="S20" s="3">
        <f t="shared" si="13"/>
        <v>0</v>
      </c>
      <c r="T20" s="16"/>
      <c r="U20" s="16"/>
      <c r="V20" s="16"/>
      <c r="W20" s="16"/>
      <c r="X20" s="16"/>
      <c r="Y20" s="16"/>
      <c r="Z20" s="16"/>
      <c r="AA20" s="16"/>
      <c r="AB20" s="16"/>
      <c r="AC20" s="16"/>
    </row>
    <row r="21" spans="2:29" ht="34.5" customHeight="1" x14ac:dyDescent="0.25">
      <c r="B21" s="172"/>
      <c r="C21" s="64" t="s">
        <v>55</v>
      </c>
      <c r="E21" s="72" t="s">
        <v>157</v>
      </c>
      <c r="G21" s="74"/>
      <c r="I21" s="76" t="s">
        <v>22</v>
      </c>
      <c r="J21" s="76" t="s">
        <v>115</v>
      </c>
      <c r="K21" s="76" t="s">
        <v>49</v>
      </c>
      <c r="L21" s="76"/>
      <c r="N21" s="3">
        <f t="shared" si="10"/>
        <v>4</v>
      </c>
      <c r="O21" s="3">
        <f t="shared" si="11"/>
        <v>3</v>
      </c>
      <c r="P21" s="3">
        <f>VLOOKUP(N21,Notation!$A$3:$D$7,MATCH('Diag quali'!O21,Notation!$A$2:$D$2,0),0)</f>
        <v>0</v>
      </c>
      <c r="Q21" s="87">
        <v>1</v>
      </c>
      <c r="R21" s="3">
        <f t="shared" si="12"/>
        <v>0</v>
      </c>
      <c r="S21" s="3">
        <f t="shared" si="13"/>
        <v>0</v>
      </c>
      <c r="T21" s="16"/>
      <c r="U21" s="16"/>
      <c r="V21" s="16"/>
      <c r="W21" s="16"/>
      <c r="X21" s="16"/>
      <c r="Y21" s="16"/>
      <c r="Z21" s="16"/>
      <c r="AA21" s="16"/>
      <c r="AB21" s="16"/>
      <c r="AC21" s="16"/>
    </row>
    <row r="22" spans="2:29" ht="30" customHeight="1" x14ac:dyDescent="0.25">
      <c r="B22" s="172"/>
      <c r="C22" s="64" t="s">
        <v>55</v>
      </c>
      <c r="E22" s="72" t="s">
        <v>77</v>
      </c>
      <c r="G22" s="74"/>
      <c r="I22" s="76" t="s">
        <v>33</v>
      </c>
      <c r="J22" s="76" t="s">
        <v>140</v>
      </c>
      <c r="K22" s="76" t="s">
        <v>139</v>
      </c>
      <c r="L22" s="76" t="s">
        <v>23</v>
      </c>
      <c r="N22" s="3">
        <f t="shared" ref="N22" si="14">IF(G22=I22,1,IF(G22=J22,2,IF(G22=K22,3,IF(G22=L22,4,0))))</f>
        <v>0</v>
      </c>
      <c r="O22" s="3">
        <f t="shared" ref="O22" si="15">COUNTA(I22:L22)</f>
        <v>4</v>
      </c>
      <c r="P22" s="3">
        <f>VLOOKUP(N22,Notation!$A$3:$D$7,MATCH('Diag quali'!O22,Notation!$A$2:$D$2,0),0)</f>
        <v>0</v>
      </c>
      <c r="Q22" s="87">
        <v>1</v>
      </c>
      <c r="R22" s="3">
        <f t="shared" si="12"/>
        <v>0</v>
      </c>
      <c r="S22" s="3">
        <f t="shared" si="13"/>
        <v>0</v>
      </c>
      <c r="T22" s="16"/>
      <c r="U22" s="16"/>
      <c r="V22" s="16"/>
      <c r="W22" s="16"/>
      <c r="X22" s="16"/>
      <c r="Y22" s="16"/>
      <c r="Z22" s="16"/>
      <c r="AA22" s="16"/>
      <c r="AB22" s="16"/>
      <c r="AC22" s="16"/>
    </row>
    <row r="23" spans="2:29" ht="30" customHeight="1" thickBot="1" x14ac:dyDescent="0.3">
      <c r="B23" s="173"/>
      <c r="C23" s="64" t="s">
        <v>55</v>
      </c>
      <c r="E23" s="72" t="s">
        <v>78</v>
      </c>
      <c r="G23" s="74"/>
      <c r="I23" s="76" t="s">
        <v>22</v>
      </c>
      <c r="J23" s="76" t="s">
        <v>116</v>
      </c>
      <c r="K23" s="76" t="s">
        <v>21</v>
      </c>
      <c r="L23" s="76"/>
      <c r="N23" s="3">
        <f t="shared" si="6"/>
        <v>4</v>
      </c>
      <c r="O23" s="3">
        <f t="shared" si="7"/>
        <v>3</v>
      </c>
      <c r="P23" s="3">
        <f>VLOOKUP(N23,Notation!$A$3:$D$7,MATCH('Diag quali'!O23,Notation!$A$2:$D$2,0),0)</f>
        <v>0</v>
      </c>
      <c r="Q23" s="91">
        <v>1</v>
      </c>
      <c r="R23" s="3">
        <f t="shared" si="12"/>
        <v>0</v>
      </c>
      <c r="S23" s="3">
        <f t="shared" si="13"/>
        <v>0</v>
      </c>
      <c r="T23" s="16"/>
      <c r="U23" s="16"/>
      <c r="V23" s="16"/>
      <c r="W23" s="16"/>
      <c r="X23" s="16"/>
      <c r="Y23" s="16"/>
      <c r="Z23" s="16"/>
      <c r="AA23" s="16"/>
      <c r="AB23" s="16"/>
      <c r="AC23" s="16"/>
    </row>
    <row r="24" spans="2:29" s="13" customFormat="1" ht="15.75" thickBot="1" x14ac:dyDescent="0.3">
      <c r="B24" s="12"/>
      <c r="C24" s="12"/>
      <c r="E24" s="18"/>
      <c r="I24" s="2"/>
      <c r="J24" s="2"/>
      <c r="K24" s="2"/>
      <c r="L24" s="2"/>
      <c r="M24"/>
      <c r="N24" s="2"/>
      <c r="O24" s="2"/>
      <c r="P24" s="2"/>
      <c r="Q24" s="89"/>
      <c r="R24" s="2"/>
      <c r="S24" s="2"/>
    </row>
    <row r="25" spans="2:29" ht="30" customHeight="1" x14ac:dyDescent="0.25">
      <c r="B25" s="166" t="s">
        <v>56</v>
      </c>
      <c r="C25" s="65" t="s">
        <v>57</v>
      </c>
      <c r="E25" s="71" t="s">
        <v>79</v>
      </c>
      <c r="G25" s="74"/>
      <c r="I25" s="5" t="s">
        <v>20</v>
      </c>
      <c r="J25" s="5" t="s">
        <v>49</v>
      </c>
      <c r="K25" s="5"/>
      <c r="L25" s="5"/>
      <c r="N25" s="3">
        <f>IF(G25=I25,1,IF(G25=J25,2,IF(G25=K25,3,IF(G25=L25,4,0))))</f>
        <v>3</v>
      </c>
      <c r="O25" s="3">
        <f>COUNTA(I25:L25)</f>
        <v>2</v>
      </c>
      <c r="P25" s="3">
        <f>VLOOKUP(N25,Notation!$A$3:$D$7,MATCH('Diag quali'!O25,Notation!$A$2:$D$2,0),0)</f>
        <v>0</v>
      </c>
      <c r="Q25" s="90">
        <v>1</v>
      </c>
      <c r="R25" s="3">
        <f>P25*Q25</f>
        <v>0</v>
      </c>
      <c r="S25" s="3">
        <f>IF(OR(N25&gt;O25,N25=0),0,1)</f>
        <v>0</v>
      </c>
      <c r="T25" s="16"/>
      <c r="U25" s="16"/>
      <c r="V25" s="16"/>
      <c r="W25" s="16"/>
      <c r="X25" s="16"/>
      <c r="Y25" s="16"/>
      <c r="Z25" s="16"/>
      <c r="AA25" s="16"/>
      <c r="AB25" s="16"/>
      <c r="AC25" s="16"/>
    </row>
    <row r="26" spans="2:29" ht="35.25" customHeight="1" x14ac:dyDescent="0.25">
      <c r="B26" s="166"/>
      <c r="C26" s="65" t="s">
        <v>57</v>
      </c>
      <c r="E26" s="71" t="s">
        <v>80</v>
      </c>
      <c r="G26" s="74"/>
      <c r="I26" s="5" t="s">
        <v>20</v>
      </c>
      <c r="J26" s="5" t="s">
        <v>49</v>
      </c>
      <c r="K26" s="5"/>
      <c r="L26" s="5"/>
      <c r="N26" s="3">
        <f t="shared" ref="N26:N28" si="16">IF(G26=I26,1,IF(G26=J26,2,IF(G26=K26,3,IF(G26=L26,4,0))))</f>
        <v>3</v>
      </c>
      <c r="O26" s="3">
        <f t="shared" ref="O26:O28" si="17">COUNTA(I26:L26)</f>
        <v>2</v>
      </c>
      <c r="P26" s="3">
        <f>VLOOKUP(N26,Notation!$A$3:$D$7,MATCH('Diag quali'!O26,Notation!$A$2:$D$2,0),0)</f>
        <v>0</v>
      </c>
      <c r="Q26" s="87"/>
      <c r="R26" s="3">
        <f t="shared" ref="R26:R28" si="18">P26*Q26</f>
        <v>0</v>
      </c>
      <c r="S26" s="3">
        <f t="shared" ref="S26:S28" si="19">IF(OR(N26&gt;O26,N26=0),0,1)</f>
        <v>0</v>
      </c>
      <c r="T26" s="16"/>
      <c r="U26" s="16"/>
      <c r="V26" s="16"/>
      <c r="W26" s="16"/>
      <c r="X26" s="16"/>
      <c r="Y26" s="16"/>
      <c r="Z26" s="16"/>
      <c r="AA26" s="16"/>
      <c r="AB26" s="16"/>
      <c r="AC26" s="16"/>
    </row>
    <row r="27" spans="2:29" ht="36" customHeight="1" x14ac:dyDescent="0.25">
      <c r="B27" s="166"/>
      <c r="C27" s="65" t="s">
        <v>57</v>
      </c>
      <c r="E27" s="71" t="s">
        <v>81</v>
      </c>
      <c r="G27" s="74"/>
      <c r="I27" s="5" t="s">
        <v>20</v>
      </c>
      <c r="J27" s="5" t="s">
        <v>49</v>
      </c>
      <c r="K27" s="5"/>
      <c r="L27" s="5"/>
      <c r="N27" s="3">
        <f t="shared" ref="N27" si="20">IF(G27=I27,1,IF(G27=J27,2,IF(G27=K27,3,IF(G27=L27,4,0))))</f>
        <v>3</v>
      </c>
      <c r="O27" s="3">
        <f t="shared" ref="O27" si="21">COUNTA(I27:L27)</f>
        <v>2</v>
      </c>
      <c r="P27" s="3">
        <f>VLOOKUP(N27,Notation!$A$3:$D$7,MATCH('Diag quali'!O27,Notation!$A$2:$D$2,0),0)</f>
        <v>0</v>
      </c>
      <c r="Q27" s="87">
        <v>1</v>
      </c>
      <c r="R27" s="3">
        <f t="shared" si="18"/>
        <v>0</v>
      </c>
      <c r="S27" s="3">
        <f t="shared" si="19"/>
        <v>0</v>
      </c>
      <c r="T27" s="16"/>
      <c r="U27" s="16"/>
      <c r="V27" s="16"/>
      <c r="W27" s="16"/>
      <c r="X27" s="16"/>
      <c r="Y27" s="16"/>
      <c r="Z27" s="16"/>
      <c r="AA27" s="16"/>
      <c r="AB27" s="16"/>
      <c r="AC27" s="16"/>
    </row>
    <row r="28" spans="2:29" s="11" customFormat="1" ht="33" customHeight="1" thickBot="1" x14ac:dyDescent="0.3">
      <c r="B28" s="166"/>
      <c r="C28" s="65" t="s">
        <v>57</v>
      </c>
      <c r="D28"/>
      <c r="E28" s="71" t="s">
        <v>141</v>
      </c>
      <c r="F28"/>
      <c r="G28" s="74"/>
      <c r="I28" s="5" t="s">
        <v>20</v>
      </c>
      <c r="J28" s="5" t="s">
        <v>49</v>
      </c>
      <c r="K28" s="5"/>
      <c r="L28" s="5"/>
      <c r="M28"/>
      <c r="N28" s="3">
        <f t="shared" si="16"/>
        <v>3</v>
      </c>
      <c r="O28" s="3">
        <f t="shared" si="17"/>
        <v>2</v>
      </c>
      <c r="P28" s="3">
        <f>VLOOKUP(N28,Notation!$A$3:$D$7,MATCH('Diag quali'!O28,Notation!$A$2:$D$2,0),0)</f>
        <v>0</v>
      </c>
      <c r="Q28" s="91">
        <v>2</v>
      </c>
      <c r="R28" s="3">
        <f t="shared" si="18"/>
        <v>0</v>
      </c>
      <c r="S28" s="3">
        <f t="shared" si="19"/>
        <v>0</v>
      </c>
    </row>
    <row r="29" spans="2:29" s="13" customFormat="1" ht="9.75" customHeight="1" thickBot="1" x14ac:dyDescent="0.3">
      <c r="B29" s="17"/>
      <c r="C29" s="12"/>
      <c r="E29" s="18"/>
      <c r="I29" s="2"/>
      <c r="J29" s="2"/>
      <c r="K29" s="2"/>
      <c r="L29" s="2"/>
      <c r="M29"/>
      <c r="N29" s="2"/>
      <c r="O29" s="2"/>
      <c r="P29" s="2"/>
      <c r="Q29" s="92"/>
      <c r="R29" s="2"/>
      <c r="S29" s="2"/>
    </row>
    <row r="30" spans="2:29" ht="30" customHeight="1" x14ac:dyDescent="0.25">
      <c r="B30" s="167" t="s">
        <v>58</v>
      </c>
      <c r="C30" s="66" t="s">
        <v>59</v>
      </c>
      <c r="E30" s="69" t="s">
        <v>86</v>
      </c>
      <c r="G30" s="74"/>
      <c r="I30" s="77" t="s">
        <v>34</v>
      </c>
      <c r="J30" s="77" t="s">
        <v>35</v>
      </c>
      <c r="K30" s="77" t="s">
        <v>36</v>
      </c>
      <c r="L30" s="77"/>
      <c r="N30" s="3">
        <f t="shared" ref="N30:N40" si="22">IF(G30=I30,1,IF(G30=J30,2,IF(G30=K30,3,IF(G30=L30,4,0))))</f>
        <v>4</v>
      </c>
      <c r="O30" s="3">
        <f t="shared" ref="O30:O40" si="23">COUNTA(I30:L30)</f>
        <v>3</v>
      </c>
      <c r="P30" s="3">
        <f>VLOOKUP(N30,Notation!$A$3:$D$7,MATCH('Diag quali'!O30,Notation!$A$2:$D$2,0),0)</f>
        <v>0</v>
      </c>
      <c r="Q30" s="90">
        <v>1</v>
      </c>
      <c r="R30" s="3">
        <f t="shared" ref="R30:R69" si="24">P30*Q30</f>
        <v>0</v>
      </c>
      <c r="S30" s="3">
        <f t="shared" si="9"/>
        <v>0</v>
      </c>
      <c r="T30" s="16"/>
      <c r="U30" s="16"/>
      <c r="V30" s="16"/>
      <c r="W30" s="16"/>
      <c r="X30" s="16"/>
      <c r="Y30" s="16"/>
      <c r="Z30" s="16"/>
      <c r="AA30" s="16"/>
      <c r="AB30" s="16"/>
      <c r="AC30" s="16"/>
    </row>
    <row r="31" spans="2:29" ht="44.25" customHeight="1" x14ac:dyDescent="0.25">
      <c r="B31" s="167"/>
      <c r="C31" s="66" t="s">
        <v>59</v>
      </c>
      <c r="E31" s="69" t="s">
        <v>84</v>
      </c>
      <c r="G31" s="74"/>
      <c r="I31" s="77" t="s">
        <v>27</v>
      </c>
      <c r="J31" s="77" t="s">
        <v>28</v>
      </c>
      <c r="K31" s="77" t="s">
        <v>21</v>
      </c>
      <c r="L31" s="78"/>
      <c r="N31" s="3">
        <f t="shared" si="22"/>
        <v>4</v>
      </c>
      <c r="O31" s="3">
        <f t="shared" si="23"/>
        <v>3</v>
      </c>
      <c r="P31" s="3">
        <f>VLOOKUP(N31,Notation!$A$3:$D$7,MATCH('Diag quali'!O31,Notation!$A$2:$D$2,0),0)</f>
        <v>0</v>
      </c>
      <c r="Q31" s="87">
        <v>2</v>
      </c>
      <c r="R31" s="3">
        <f t="shared" si="24"/>
        <v>0</v>
      </c>
      <c r="S31" s="3">
        <f t="shared" si="9"/>
        <v>0</v>
      </c>
    </row>
    <row r="32" spans="2:29" ht="30" customHeight="1" x14ac:dyDescent="0.25">
      <c r="B32" s="167"/>
      <c r="C32" s="66" t="s">
        <v>59</v>
      </c>
      <c r="E32" s="69" t="s">
        <v>85</v>
      </c>
      <c r="G32" s="74"/>
      <c r="I32" s="77" t="s">
        <v>22</v>
      </c>
      <c r="J32" s="77" t="s">
        <v>21</v>
      </c>
      <c r="K32" s="77"/>
      <c r="L32" s="78"/>
      <c r="N32" s="3">
        <f t="shared" si="22"/>
        <v>3</v>
      </c>
      <c r="O32" s="3">
        <f t="shared" si="23"/>
        <v>2</v>
      </c>
      <c r="P32" s="3">
        <f>VLOOKUP(N32,Notation!$A$3:$D$7,MATCH('Diag quali'!O32,Notation!$A$2:$D$2,0),0)</f>
        <v>0</v>
      </c>
      <c r="Q32" s="87">
        <v>2</v>
      </c>
      <c r="R32" s="3">
        <f t="shared" si="24"/>
        <v>0</v>
      </c>
      <c r="S32" s="3">
        <f t="shared" si="9"/>
        <v>0</v>
      </c>
    </row>
    <row r="33" spans="2:29" s="15" customFormat="1" ht="30" customHeight="1" x14ac:dyDescent="0.25">
      <c r="B33" s="167"/>
      <c r="C33" s="66" t="s">
        <v>59</v>
      </c>
      <c r="D33"/>
      <c r="E33" s="69" t="s">
        <v>148</v>
      </c>
      <c r="F33"/>
      <c r="G33" s="74"/>
      <c r="H33" s="14"/>
      <c r="I33" s="79" t="s">
        <v>121</v>
      </c>
      <c r="J33" s="79" t="s">
        <v>122</v>
      </c>
      <c r="K33" s="79" t="s">
        <v>123</v>
      </c>
      <c r="L33" s="77"/>
      <c r="M33"/>
      <c r="N33" s="3">
        <f t="shared" si="22"/>
        <v>4</v>
      </c>
      <c r="O33" s="3">
        <f t="shared" si="23"/>
        <v>3</v>
      </c>
      <c r="P33" s="3">
        <f>VLOOKUP(N33,Notation!$A$3:$D$7,MATCH('Diag quali'!O33,Notation!$A$2:$D$2,0),0)</f>
        <v>0</v>
      </c>
      <c r="Q33" s="87">
        <v>2</v>
      </c>
      <c r="R33" s="3">
        <f>P33*Q33</f>
        <v>0</v>
      </c>
      <c r="S33" s="3">
        <f t="shared" si="9"/>
        <v>0</v>
      </c>
      <c r="T33" s="14"/>
      <c r="U33" s="14"/>
      <c r="V33" s="14"/>
      <c r="W33" s="14"/>
      <c r="X33" s="14"/>
      <c r="Y33" s="14"/>
      <c r="Z33" s="14"/>
      <c r="AA33" s="14"/>
      <c r="AB33" s="14"/>
      <c r="AC33" s="14"/>
    </row>
    <row r="34" spans="2:29" s="15" customFormat="1" ht="30" customHeight="1" x14ac:dyDescent="0.25">
      <c r="B34" s="167"/>
      <c r="C34" s="66" t="s">
        <v>59</v>
      </c>
      <c r="D34"/>
      <c r="E34" s="70" t="s">
        <v>158</v>
      </c>
      <c r="F34"/>
      <c r="G34" s="74"/>
      <c r="H34" s="14"/>
      <c r="I34" s="79" t="s">
        <v>117</v>
      </c>
      <c r="J34" s="79" t="s">
        <v>118</v>
      </c>
      <c r="K34" s="79" t="s">
        <v>21</v>
      </c>
      <c r="L34" s="79"/>
      <c r="M34"/>
      <c r="N34" s="3">
        <f t="shared" si="22"/>
        <v>4</v>
      </c>
      <c r="O34" s="3">
        <f t="shared" si="23"/>
        <v>3</v>
      </c>
      <c r="P34" s="3">
        <f>VLOOKUP(N34,Notation!$A$3:$D$7,MATCH('Diag quali'!O34,Notation!$A$2:$D$2,0),0)</f>
        <v>0</v>
      </c>
      <c r="Q34" s="87">
        <v>2</v>
      </c>
      <c r="R34" s="3">
        <f t="shared" si="24"/>
        <v>0</v>
      </c>
      <c r="S34" s="3">
        <f t="shared" si="9"/>
        <v>0</v>
      </c>
      <c r="T34" s="14"/>
      <c r="U34" s="14"/>
      <c r="V34" s="14"/>
      <c r="W34" s="14"/>
      <c r="X34" s="14"/>
      <c r="Y34" s="14"/>
      <c r="Z34" s="14"/>
      <c r="AA34" s="14"/>
      <c r="AB34" s="14"/>
      <c r="AC34" s="14"/>
    </row>
    <row r="35" spans="2:29" s="15" customFormat="1" ht="30" customHeight="1" x14ac:dyDescent="0.25">
      <c r="B35" s="167"/>
      <c r="C35" s="66" t="s">
        <v>59</v>
      </c>
      <c r="D35"/>
      <c r="E35" s="70" t="s">
        <v>82</v>
      </c>
      <c r="F35"/>
      <c r="G35" s="74"/>
      <c r="H35" s="14"/>
      <c r="I35" s="79" t="s">
        <v>26</v>
      </c>
      <c r="J35" s="79" t="s">
        <v>119</v>
      </c>
      <c r="K35" s="79" t="s">
        <v>21</v>
      </c>
      <c r="L35" s="79"/>
      <c r="M35"/>
      <c r="N35" s="3">
        <f t="shared" ref="N35" si="25">IF(G35=I35,1,IF(G35=J35,2,IF(G35=K35,3,IF(G35=L35,4,0))))</f>
        <v>4</v>
      </c>
      <c r="O35" s="3">
        <f t="shared" ref="O35" si="26">COUNTA(I35:L35)</f>
        <v>3</v>
      </c>
      <c r="P35" s="3">
        <f>VLOOKUP(N35,Notation!$A$3:$D$7,MATCH('Diag quali'!O35,Notation!$A$2:$D$2,0),0)</f>
        <v>0</v>
      </c>
      <c r="Q35" s="87">
        <v>1</v>
      </c>
      <c r="R35" s="3">
        <f t="shared" si="24"/>
        <v>0</v>
      </c>
      <c r="S35" s="3">
        <f t="shared" si="9"/>
        <v>0</v>
      </c>
      <c r="T35" s="14"/>
      <c r="U35" s="14"/>
      <c r="V35" s="14"/>
      <c r="W35" s="14"/>
      <c r="X35" s="14"/>
      <c r="Y35" s="14"/>
      <c r="Z35" s="14"/>
      <c r="AA35" s="14"/>
      <c r="AB35" s="14"/>
      <c r="AC35" s="14"/>
    </row>
    <row r="36" spans="2:29" s="15" customFormat="1" ht="30" customHeight="1" x14ac:dyDescent="0.25">
      <c r="B36" s="167"/>
      <c r="C36" s="66" t="s">
        <v>59</v>
      </c>
      <c r="D36"/>
      <c r="E36" s="70" t="s">
        <v>83</v>
      </c>
      <c r="F36"/>
      <c r="G36" s="74"/>
      <c r="H36" s="14"/>
      <c r="I36" s="79" t="s">
        <v>142</v>
      </c>
      <c r="J36" s="79" t="s">
        <v>120</v>
      </c>
      <c r="K36" s="79" t="s">
        <v>21</v>
      </c>
      <c r="L36" s="79"/>
      <c r="M36"/>
      <c r="N36" s="3">
        <f t="shared" si="22"/>
        <v>4</v>
      </c>
      <c r="O36" s="3">
        <f t="shared" si="23"/>
        <v>3</v>
      </c>
      <c r="P36" s="3">
        <f>VLOOKUP(N36,Notation!$A$3:$D$7,MATCH('Diag quali'!O36,Notation!$A$2:$D$2,0),0)</f>
        <v>0</v>
      </c>
      <c r="Q36" s="87">
        <v>1</v>
      </c>
      <c r="R36" s="3">
        <f t="shared" si="24"/>
        <v>0</v>
      </c>
      <c r="S36" s="3">
        <f t="shared" si="9"/>
        <v>0</v>
      </c>
      <c r="T36" s="14"/>
      <c r="U36" s="14"/>
      <c r="V36" s="14"/>
      <c r="W36" s="14"/>
      <c r="X36" s="14"/>
      <c r="Y36" s="14"/>
      <c r="Z36" s="14"/>
      <c r="AA36" s="14"/>
      <c r="AB36" s="14"/>
      <c r="AC36" s="14"/>
    </row>
    <row r="37" spans="2:29" s="15" customFormat="1" ht="30" customHeight="1" x14ac:dyDescent="0.25">
      <c r="B37" s="167"/>
      <c r="C37" s="66" t="s">
        <v>61</v>
      </c>
      <c r="D37"/>
      <c r="E37" s="70" t="s">
        <v>247</v>
      </c>
      <c r="F37"/>
      <c r="G37" s="74"/>
      <c r="H37" s="14"/>
      <c r="I37" s="79" t="s">
        <v>25</v>
      </c>
      <c r="J37" s="79" t="s">
        <v>24</v>
      </c>
      <c r="K37" s="79"/>
      <c r="L37" s="79"/>
      <c r="M37"/>
      <c r="N37" s="3">
        <f t="shared" ref="N37:N39" si="27">IF(G37=I37,1,IF(G37=J37,2,IF(G37=K37,3,IF(G37=L37,4,0))))</f>
        <v>3</v>
      </c>
      <c r="O37" s="3">
        <f t="shared" ref="O37:O39" si="28">COUNTA(I37:L37)</f>
        <v>2</v>
      </c>
      <c r="P37" s="3">
        <f>VLOOKUP(N37,Notation!$A$3:$D$7,MATCH('Diag quali'!O37,Notation!$A$2:$D$2,0),0)</f>
        <v>0</v>
      </c>
      <c r="Q37" s="87">
        <v>2</v>
      </c>
      <c r="R37" s="3">
        <f t="shared" ref="R37:R39" si="29">P37*Q37</f>
        <v>0</v>
      </c>
      <c r="S37" s="3">
        <f t="shared" ref="S37:S39" si="30">IF(OR(N37&gt;O37,N37=0),0,1)</f>
        <v>0</v>
      </c>
      <c r="T37" s="14"/>
      <c r="U37" s="14"/>
      <c r="V37" s="14"/>
      <c r="W37" s="14"/>
      <c r="X37" s="14"/>
      <c r="Y37" s="14"/>
      <c r="Z37" s="14"/>
      <c r="AA37" s="14"/>
      <c r="AB37" s="14"/>
      <c r="AC37" s="14"/>
    </row>
    <row r="38" spans="2:29" s="15" customFormat="1" ht="33.75" customHeight="1" x14ac:dyDescent="0.25">
      <c r="B38" s="167"/>
      <c r="C38" s="66" t="s">
        <v>61</v>
      </c>
      <c r="D38"/>
      <c r="E38" s="70" t="s">
        <v>143</v>
      </c>
      <c r="F38"/>
      <c r="G38" s="74"/>
      <c r="H38" s="14"/>
      <c r="I38" s="79" t="s">
        <v>124</v>
      </c>
      <c r="J38" s="79" t="s">
        <v>125</v>
      </c>
      <c r="K38" s="79" t="s">
        <v>32</v>
      </c>
      <c r="L38" s="79"/>
      <c r="M38"/>
      <c r="N38" s="3">
        <f t="shared" si="27"/>
        <v>4</v>
      </c>
      <c r="O38" s="3">
        <f t="shared" si="28"/>
        <v>3</v>
      </c>
      <c r="P38" s="3">
        <f>VLOOKUP(N38,Notation!$A$3:$D$7,MATCH('Diag quali'!O38,Notation!$A$2:$D$2,0),0)</f>
        <v>0</v>
      </c>
      <c r="Q38" s="87">
        <v>1</v>
      </c>
      <c r="R38" s="3">
        <f t="shared" si="29"/>
        <v>0</v>
      </c>
      <c r="S38" s="3">
        <f t="shared" si="30"/>
        <v>0</v>
      </c>
      <c r="T38" s="14"/>
      <c r="U38" s="14"/>
      <c r="V38" s="14"/>
      <c r="W38" s="14"/>
      <c r="X38" s="14"/>
      <c r="Y38" s="14"/>
      <c r="Z38" s="14"/>
      <c r="AA38" s="14"/>
      <c r="AB38" s="14"/>
      <c r="AC38" s="14"/>
    </row>
    <row r="39" spans="2:29" s="15" customFormat="1" ht="33" customHeight="1" x14ac:dyDescent="0.25">
      <c r="B39" s="167"/>
      <c r="C39" s="66" t="s">
        <v>61</v>
      </c>
      <c r="D39"/>
      <c r="E39" s="70" t="s">
        <v>87</v>
      </c>
      <c r="F39"/>
      <c r="G39" s="74"/>
      <c r="H39" s="14"/>
      <c r="I39" s="79" t="s">
        <v>37</v>
      </c>
      <c r="J39" s="79" t="s">
        <v>126</v>
      </c>
      <c r="K39" s="79" t="s">
        <v>32</v>
      </c>
      <c r="L39" s="79"/>
      <c r="M39"/>
      <c r="N39" s="3">
        <f t="shared" si="27"/>
        <v>4</v>
      </c>
      <c r="O39" s="3">
        <f t="shared" si="28"/>
        <v>3</v>
      </c>
      <c r="P39" s="3">
        <f>VLOOKUP(N39,Notation!$A$3:$D$7,MATCH('Diag quali'!O39,Notation!$A$2:$D$2,0),0)</f>
        <v>0</v>
      </c>
      <c r="Q39" s="87">
        <v>2</v>
      </c>
      <c r="R39" s="3">
        <f t="shared" si="29"/>
        <v>0</v>
      </c>
      <c r="S39" s="3">
        <f t="shared" si="30"/>
        <v>0</v>
      </c>
      <c r="T39" s="14"/>
      <c r="U39" s="14"/>
      <c r="V39" s="14"/>
      <c r="W39" s="14"/>
      <c r="X39" s="14"/>
      <c r="Y39" s="14"/>
      <c r="Z39" s="14"/>
      <c r="AA39" s="14"/>
      <c r="AB39" s="14"/>
      <c r="AC39" s="14"/>
    </row>
    <row r="40" spans="2:29" s="15" customFormat="1" ht="34.5" customHeight="1" thickBot="1" x14ac:dyDescent="0.3">
      <c r="B40" s="167"/>
      <c r="C40" s="66" t="s">
        <v>61</v>
      </c>
      <c r="D40"/>
      <c r="E40" s="70" t="s">
        <v>144</v>
      </c>
      <c r="F40"/>
      <c r="G40" s="74"/>
      <c r="H40" s="14"/>
      <c r="I40" s="79" t="s">
        <v>37</v>
      </c>
      <c r="J40" s="79" t="s">
        <v>126</v>
      </c>
      <c r="K40" s="79" t="s">
        <v>32</v>
      </c>
      <c r="L40" s="79"/>
      <c r="M40"/>
      <c r="N40" s="3">
        <f t="shared" si="22"/>
        <v>4</v>
      </c>
      <c r="O40" s="3">
        <f t="shared" si="23"/>
        <v>3</v>
      </c>
      <c r="P40" s="3">
        <f>VLOOKUP(N40,Notation!$A$3:$D$7,MATCH('Diag quali'!O40,Notation!$A$2:$D$2,0),0)</f>
        <v>0</v>
      </c>
      <c r="Q40" s="91">
        <v>1</v>
      </c>
      <c r="R40" s="3">
        <f t="shared" si="24"/>
        <v>0</v>
      </c>
      <c r="S40" s="3">
        <f t="shared" si="9"/>
        <v>0</v>
      </c>
      <c r="T40" s="14"/>
      <c r="U40" s="14"/>
      <c r="V40" s="14"/>
      <c r="W40" s="14"/>
      <c r="X40" s="14"/>
      <c r="Y40" s="14"/>
      <c r="Z40" s="14"/>
      <c r="AA40" s="14"/>
      <c r="AB40" s="14"/>
      <c r="AC40" s="14"/>
    </row>
    <row r="41" spans="2:29" s="13" customFormat="1" ht="13.5" customHeight="1" thickBot="1" x14ac:dyDescent="0.3">
      <c r="B41" s="12"/>
      <c r="C41" s="12"/>
      <c r="E41" s="18"/>
      <c r="I41" s="2"/>
      <c r="J41" s="2"/>
      <c r="K41" s="2"/>
      <c r="L41" s="2"/>
      <c r="M41"/>
      <c r="N41" s="2"/>
      <c r="O41" s="2"/>
      <c r="P41" s="2"/>
      <c r="Q41" s="89"/>
      <c r="R41" s="2"/>
      <c r="S41" s="2"/>
    </row>
    <row r="42" spans="2:29" ht="42" customHeight="1" x14ac:dyDescent="0.25">
      <c r="B42" s="168" t="s">
        <v>70</v>
      </c>
      <c r="C42" s="67" t="s">
        <v>73</v>
      </c>
      <c r="E42" s="68" t="s">
        <v>160</v>
      </c>
      <c r="G42" s="74"/>
      <c r="I42" s="5" t="s">
        <v>22</v>
      </c>
      <c r="J42" s="5" t="s">
        <v>21</v>
      </c>
      <c r="K42" s="5"/>
      <c r="L42" s="5"/>
      <c r="N42" s="3">
        <f t="shared" ref="N42:N71" si="31">IF(G42=I42,1,IF(G42=J42,2,IF(G42=K42,3,IF(G42=L42,4,0))))</f>
        <v>3</v>
      </c>
      <c r="O42" s="3">
        <f t="shared" ref="O42:O71" si="32">COUNTA(I42:L42)</f>
        <v>2</v>
      </c>
      <c r="P42" s="3">
        <f>VLOOKUP(N42,Notation!$A$3:$D$7,MATCH('Diag quali'!O42,Notation!$A$2:$D$2,0),0)</f>
        <v>0</v>
      </c>
      <c r="Q42" s="90">
        <v>2</v>
      </c>
      <c r="R42" s="3">
        <f t="shared" si="24"/>
        <v>0</v>
      </c>
      <c r="S42" s="3">
        <f t="shared" si="9"/>
        <v>0</v>
      </c>
    </row>
    <row r="43" spans="2:29" ht="30" customHeight="1" x14ac:dyDescent="0.25">
      <c r="B43" s="168"/>
      <c r="C43" s="67" t="s">
        <v>73</v>
      </c>
      <c r="E43" s="68" t="s">
        <v>88</v>
      </c>
      <c r="G43" s="74"/>
      <c r="I43" s="5" t="s">
        <v>22</v>
      </c>
      <c r="J43" s="5" t="s">
        <v>21</v>
      </c>
      <c r="K43" s="5"/>
      <c r="L43" s="5"/>
      <c r="N43" s="3">
        <f t="shared" si="31"/>
        <v>3</v>
      </c>
      <c r="O43" s="3">
        <f t="shared" si="32"/>
        <v>2</v>
      </c>
      <c r="P43" s="3">
        <f>VLOOKUP(N43,Notation!$A$3:$D$7,MATCH('Diag quali'!O43,Notation!$A$2:$D$2,0),0)</f>
        <v>0</v>
      </c>
      <c r="Q43" s="87">
        <v>1</v>
      </c>
      <c r="R43" s="3">
        <f t="shared" si="24"/>
        <v>0</v>
      </c>
      <c r="S43" s="3">
        <f t="shared" si="9"/>
        <v>0</v>
      </c>
    </row>
    <row r="44" spans="2:29" ht="30" customHeight="1" x14ac:dyDescent="0.25">
      <c r="B44" s="168"/>
      <c r="C44" s="67" t="s">
        <v>73</v>
      </c>
      <c r="E44" s="68" t="s">
        <v>159</v>
      </c>
      <c r="G44" s="74"/>
      <c r="I44" s="5" t="s">
        <v>22</v>
      </c>
      <c r="J44" s="5" t="s">
        <v>21</v>
      </c>
      <c r="K44" s="5"/>
      <c r="L44" s="5"/>
      <c r="N44" s="3">
        <f t="shared" si="31"/>
        <v>3</v>
      </c>
      <c r="O44" s="3">
        <f t="shared" si="32"/>
        <v>2</v>
      </c>
      <c r="P44" s="3">
        <f>VLOOKUP(N44,Notation!$A$3:$D$7,MATCH('Diag quali'!O44,Notation!$A$2:$D$2,0),0)</f>
        <v>0</v>
      </c>
      <c r="Q44" s="87">
        <v>2</v>
      </c>
      <c r="R44" s="3">
        <f t="shared" si="24"/>
        <v>0</v>
      </c>
      <c r="S44" s="3">
        <f t="shared" si="9"/>
        <v>0</v>
      </c>
    </row>
    <row r="45" spans="2:29" ht="30" customHeight="1" x14ac:dyDescent="0.25">
      <c r="B45" s="168"/>
      <c r="C45" s="67" t="s">
        <v>73</v>
      </c>
      <c r="E45" s="68" t="s">
        <v>89</v>
      </c>
      <c r="G45" s="74"/>
      <c r="I45" s="5" t="s">
        <v>22</v>
      </c>
      <c r="J45" s="5" t="s">
        <v>21</v>
      </c>
      <c r="K45" s="5"/>
      <c r="L45" s="5"/>
      <c r="N45" s="3">
        <f t="shared" si="31"/>
        <v>3</v>
      </c>
      <c r="O45" s="3">
        <f t="shared" si="32"/>
        <v>2</v>
      </c>
      <c r="P45" s="3">
        <f>VLOOKUP(N45,Notation!$A$3:$D$7,MATCH('Diag quali'!O45,Notation!$A$2:$D$2,0),0)</f>
        <v>0</v>
      </c>
      <c r="Q45" s="87">
        <v>1</v>
      </c>
      <c r="R45" s="3">
        <f t="shared" si="24"/>
        <v>0</v>
      </c>
      <c r="S45" s="3">
        <f t="shared" si="9"/>
        <v>0</v>
      </c>
    </row>
    <row r="46" spans="2:29" ht="30" customHeight="1" x14ac:dyDescent="0.25">
      <c r="B46" s="168"/>
      <c r="C46" s="67" t="s">
        <v>73</v>
      </c>
      <c r="E46" s="68" t="s">
        <v>90</v>
      </c>
      <c r="G46" s="74"/>
      <c r="I46" s="5" t="s">
        <v>40</v>
      </c>
      <c r="J46" s="5" t="s">
        <v>41</v>
      </c>
      <c r="K46" s="5" t="s">
        <v>21</v>
      </c>
      <c r="L46" s="5"/>
      <c r="N46" s="3">
        <f t="shared" ref="N46:N50" si="33">IF(G46=I46,1,IF(G46=J46,2,IF(G46=K46,3,IF(G46=L46,4,0))))</f>
        <v>4</v>
      </c>
      <c r="O46" s="3">
        <f t="shared" ref="O46:O50" si="34">COUNTA(I46:L46)</f>
        <v>3</v>
      </c>
      <c r="P46" s="3">
        <f>VLOOKUP(N46,Notation!$A$3:$D$7,MATCH('Diag quali'!O46,Notation!$A$2:$D$2,0),0)</f>
        <v>0</v>
      </c>
      <c r="Q46" s="87">
        <v>1</v>
      </c>
      <c r="R46" s="3">
        <f t="shared" si="24"/>
        <v>0</v>
      </c>
      <c r="S46" s="3">
        <f t="shared" si="9"/>
        <v>0</v>
      </c>
    </row>
    <row r="47" spans="2:29" ht="30" customHeight="1" x14ac:dyDescent="0.25">
      <c r="B47" s="168"/>
      <c r="C47" s="67" t="s">
        <v>73</v>
      </c>
      <c r="E47" s="68" t="s">
        <v>249</v>
      </c>
      <c r="G47" s="74"/>
      <c r="I47" s="5" t="s">
        <v>248</v>
      </c>
      <c r="J47" s="5" t="s">
        <v>241</v>
      </c>
      <c r="K47" s="5" t="s">
        <v>21</v>
      </c>
      <c r="L47" s="5"/>
      <c r="N47" s="3">
        <f t="shared" si="33"/>
        <v>4</v>
      </c>
      <c r="O47" s="3">
        <f t="shared" si="34"/>
        <v>3</v>
      </c>
      <c r="P47" s="3">
        <f>VLOOKUP(N47,Notation!$A$3:$D$7,MATCH('Diag quali'!O47,Notation!$A$2:$D$2,0),0)</f>
        <v>0</v>
      </c>
      <c r="Q47" s="87">
        <v>1</v>
      </c>
      <c r="R47" s="3">
        <f t="shared" si="24"/>
        <v>0</v>
      </c>
      <c r="S47" s="3">
        <f t="shared" si="9"/>
        <v>0</v>
      </c>
    </row>
    <row r="48" spans="2:29" ht="30" customHeight="1" x14ac:dyDescent="0.25">
      <c r="B48" s="168"/>
      <c r="C48" s="67" t="s">
        <v>73</v>
      </c>
      <c r="E48" s="68" t="s">
        <v>251</v>
      </c>
      <c r="G48" s="74"/>
      <c r="I48" s="5" t="s">
        <v>38</v>
      </c>
      <c r="J48" s="5" t="s">
        <v>252</v>
      </c>
      <c r="K48" s="5" t="s">
        <v>39</v>
      </c>
      <c r="L48" s="5"/>
      <c r="N48" s="3">
        <f t="shared" si="33"/>
        <v>4</v>
      </c>
      <c r="O48" s="3">
        <f t="shared" si="34"/>
        <v>3</v>
      </c>
      <c r="P48" s="3">
        <f>VLOOKUP(N48,Notation!$A$3:$D$7,MATCH('Diag quali'!O48,Notation!$A$2:$D$2,0),0)</f>
        <v>0</v>
      </c>
      <c r="Q48" s="87">
        <v>1</v>
      </c>
      <c r="R48" s="3">
        <f t="shared" si="24"/>
        <v>0</v>
      </c>
      <c r="S48" s="3">
        <f t="shared" si="9"/>
        <v>0</v>
      </c>
    </row>
    <row r="49" spans="2:29" ht="30" customHeight="1" x14ac:dyDescent="0.25">
      <c r="B49" s="168"/>
      <c r="C49" s="67" t="s">
        <v>73</v>
      </c>
      <c r="E49" s="68" t="s">
        <v>250</v>
      </c>
      <c r="G49" s="74"/>
      <c r="I49" s="5" t="s">
        <v>46</v>
      </c>
      <c r="J49" s="5" t="s">
        <v>47</v>
      </c>
      <c r="K49" s="5" t="s">
        <v>21</v>
      </c>
      <c r="L49" s="5"/>
      <c r="N49" s="3">
        <f t="shared" si="33"/>
        <v>4</v>
      </c>
      <c r="O49" s="3">
        <f t="shared" si="34"/>
        <v>3</v>
      </c>
      <c r="P49" s="3">
        <f>VLOOKUP(N49,Notation!$A$3:$D$7,MATCH('Diag quali'!O49,Notation!$A$2:$D$2,0),0)</f>
        <v>0</v>
      </c>
      <c r="Q49" s="87">
        <v>1</v>
      </c>
      <c r="R49" s="3">
        <f t="shared" si="24"/>
        <v>0</v>
      </c>
      <c r="S49" s="3">
        <f t="shared" si="9"/>
        <v>0</v>
      </c>
    </row>
    <row r="50" spans="2:29" ht="30" customHeight="1" x14ac:dyDescent="0.25">
      <c r="B50" s="168"/>
      <c r="C50" s="67" t="s">
        <v>73</v>
      </c>
      <c r="E50" s="68" t="s">
        <v>91</v>
      </c>
      <c r="G50" s="74"/>
      <c r="I50" s="5" t="s">
        <v>22</v>
      </c>
      <c r="J50" s="5" t="s">
        <v>21</v>
      </c>
      <c r="K50" s="5"/>
      <c r="L50" s="5"/>
      <c r="N50" s="3">
        <f t="shared" si="33"/>
        <v>3</v>
      </c>
      <c r="O50" s="3">
        <f t="shared" si="34"/>
        <v>2</v>
      </c>
      <c r="P50" s="3">
        <f>VLOOKUP(N50,Notation!$A$3:$D$7,MATCH('Diag quali'!O50,Notation!$A$2:$D$2,0),0)</f>
        <v>0</v>
      </c>
      <c r="Q50" s="87">
        <v>1</v>
      </c>
      <c r="R50" s="3">
        <f t="shared" si="24"/>
        <v>0</v>
      </c>
      <c r="S50" s="3">
        <f t="shared" si="9"/>
        <v>0</v>
      </c>
    </row>
    <row r="51" spans="2:29" ht="42" customHeight="1" thickBot="1" x14ac:dyDescent="0.3">
      <c r="B51" s="168"/>
      <c r="C51" s="67" t="s">
        <v>73</v>
      </c>
      <c r="E51" s="68" t="s">
        <v>92</v>
      </c>
      <c r="G51" s="74"/>
      <c r="I51" s="5" t="s">
        <v>48</v>
      </c>
      <c r="J51" s="5" t="s">
        <v>45</v>
      </c>
      <c r="K51" s="5" t="s">
        <v>21</v>
      </c>
      <c r="L51" s="5"/>
      <c r="N51" s="3">
        <f t="shared" si="31"/>
        <v>4</v>
      </c>
      <c r="O51" s="3">
        <f t="shared" si="32"/>
        <v>3</v>
      </c>
      <c r="P51" s="3">
        <f>VLOOKUP(N51,Notation!$A$3:$D$7,MATCH('Diag quali'!O51,Notation!$A$2:$D$2,0),0)</f>
        <v>0</v>
      </c>
      <c r="Q51" s="91">
        <v>2</v>
      </c>
      <c r="R51" s="3">
        <f t="shared" si="24"/>
        <v>0</v>
      </c>
      <c r="S51" s="3">
        <f t="shared" si="9"/>
        <v>0</v>
      </c>
    </row>
    <row r="52" spans="2:29" ht="30" customHeight="1" x14ac:dyDescent="0.25">
      <c r="B52" s="168"/>
      <c r="C52" s="67" t="s">
        <v>74</v>
      </c>
      <c r="E52" s="68" t="s">
        <v>93</v>
      </c>
      <c r="G52" s="74"/>
      <c r="I52" s="5" t="s">
        <v>242</v>
      </c>
      <c r="J52" s="5" t="s">
        <v>43</v>
      </c>
      <c r="K52" s="5" t="s">
        <v>21</v>
      </c>
      <c r="L52" s="5"/>
      <c r="N52" s="3">
        <f t="shared" si="31"/>
        <v>4</v>
      </c>
      <c r="O52" s="3">
        <f t="shared" si="32"/>
        <v>3</v>
      </c>
      <c r="P52" s="3">
        <f>VLOOKUP(N52,Notation!$A$3:$D$7,MATCH('Diag quali'!O52,Notation!$A$2:$D$2,0),0)</f>
        <v>0</v>
      </c>
      <c r="Q52" s="90">
        <v>1</v>
      </c>
      <c r="R52" s="3">
        <f t="shared" si="24"/>
        <v>0</v>
      </c>
      <c r="S52" s="3">
        <f t="shared" si="9"/>
        <v>0</v>
      </c>
    </row>
    <row r="53" spans="2:29" ht="30" customHeight="1" x14ac:dyDescent="0.25">
      <c r="B53" s="168"/>
      <c r="C53" s="67" t="s">
        <v>74</v>
      </c>
      <c r="E53" s="68" t="s">
        <v>94</v>
      </c>
      <c r="G53" s="74"/>
      <c r="I53" s="5" t="s">
        <v>242</v>
      </c>
      <c r="J53" s="5" t="s">
        <v>45</v>
      </c>
      <c r="K53" s="5" t="s">
        <v>21</v>
      </c>
      <c r="L53" s="5"/>
      <c r="N53" s="3">
        <f t="shared" ref="N53" si="35">IF(G53=I53,1,IF(G53=J53,2,IF(G53=K53,3,IF(G53=L53,4,0))))</f>
        <v>4</v>
      </c>
      <c r="O53" s="3">
        <f t="shared" ref="O53" si="36">COUNTA(I53:L53)</f>
        <v>3</v>
      </c>
      <c r="P53" s="3">
        <f>VLOOKUP(N53,Notation!$A$3:$D$7,MATCH('Diag quali'!O53,Notation!$A$2:$D$2,0),0)</f>
        <v>0</v>
      </c>
      <c r="Q53" s="87">
        <v>1</v>
      </c>
      <c r="R53" s="3">
        <f t="shared" si="24"/>
        <v>0</v>
      </c>
      <c r="S53" s="3">
        <f t="shared" si="9"/>
        <v>0</v>
      </c>
    </row>
    <row r="54" spans="2:29" ht="30" customHeight="1" thickBot="1" x14ac:dyDescent="0.3">
      <c r="B54" s="168"/>
      <c r="C54" s="67" t="s">
        <v>74</v>
      </c>
      <c r="E54" s="68" t="s">
        <v>133</v>
      </c>
      <c r="G54" s="74"/>
      <c r="I54" s="5" t="s">
        <v>242</v>
      </c>
      <c r="J54" s="5" t="s">
        <v>45</v>
      </c>
      <c r="K54" s="5" t="s">
        <v>21</v>
      </c>
      <c r="L54" s="5"/>
      <c r="N54" s="3">
        <f t="shared" si="31"/>
        <v>4</v>
      </c>
      <c r="O54" s="3">
        <f t="shared" si="32"/>
        <v>3</v>
      </c>
      <c r="P54" s="3">
        <f>VLOOKUP(N54,Notation!$A$3:$D$7,MATCH('Diag quali'!O54,Notation!$A$2:$D$2,0),0)</f>
        <v>0</v>
      </c>
      <c r="Q54" s="91">
        <v>1</v>
      </c>
      <c r="R54" s="3">
        <f t="shared" si="24"/>
        <v>0</v>
      </c>
      <c r="S54" s="3">
        <f t="shared" si="9"/>
        <v>0</v>
      </c>
    </row>
    <row r="55" spans="2:29" s="20" customFormat="1" ht="30" customHeight="1" thickBot="1" x14ac:dyDescent="0.3">
      <c r="B55" s="168"/>
      <c r="C55" s="67" t="s">
        <v>2</v>
      </c>
      <c r="D55"/>
      <c r="E55" s="68" t="s">
        <v>253</v>
      </c>
      <c r="F55"/>
      <c r="G55" s="74"/>
      <c r="H55" s="19"/>
      <c r="I55" s="5" t="s">
        <v>22</v>
      </c>
      <c r="J55" s="5" t="s">
        <v>21</v>
      </c>
      <c r="K55" s="5"/>
      <c r="L55" s="5"/>
      <c r="M55"/>
      <c r="N55" s="3">
        <f t="shared" si="31"/>
        <v>3</v>
      </c>
      <c r="O55" s="3">
        <f t="shared" si="32"/>
        <v>2</v>
      </c>
      <c r="P55" s="3">
        <f>VLOOKUP(N55,Notation!$A$3:$D$7,MATCH('Diag quali'!O55,Notation!$A$2:$D$2,0),0)</f>
        <v>0</v>
      </c>
      <c r="Q55" s="93">
        <v>2</v>
      </c>
      <c r="R55" s="3">
        <f t="shared" si="24"/>
        <v>0</v>
      </c>
      <c r="S55" s="3">
        <f t="shared" si="9"/>
        <v>0</v>
      </c>
      <c r="T55" s="19"/>
      <c r="U55" s="19"/>
      <c r="V55" s="19"/>
      <c r="W55" s="19"/>
      <c r="X55" s="19"/>
      <c r="Y55" s="19"/>
      <c r="Z55" s="19"/>
      <c r="AA55" s="19"/>
      <c r="AB55" s="19"/>
      <c r="AC55" s="19"/>
    </row>
    <row r="56" spans="2:29" ht="30" customHeight="1" x14ac:dyDescent="0.25">
      <c r="B56" s="168"/>
      <c r="C56" s="67" t="s">
        <v>75</v>
      </c>
      <c r="E56" s="68" t="s">
        <v>95</v>
      </c>
      <c r="G56" s="74"/>
      <c r="I56" s="5" t="s">
        <v>22</v>
      </c>
      <c r="J56" s="5" t="s">
        <v>21</v>
      </c>
      <c r="K56" s="5"/>
      <c r="L56" s="5"/>
      <c r="N56" s="3">
        <f t="shared" si="31"/>
        <v>3</v>
      </c>
      <c r="O56" s="3">
        <f t="shared" si="32"/>
        <v>2</v>
      </c>
      <c r="P56" s="3">
        <f>VLOOKUP(N56,Notation!$A$3:$D$7,MATCH('Diag quali'!O56,Notation!$A$2:$D$2,0),0)</f>
        <v>0</v>
      </c>
      <c r="Q56" s="90">
        <v>2</v>
      </c>
      <c r="R56" s="3">
        <f t="shared" si="24"/>
        <v>0</v>
      </c>
      <c r="S56" s="3">
        <f t="shared" si="9"/>
        <v>0</v>
      </c>
    </row>
    <row r="57" spans="2:29" ht="30" customHeight="1" x14ac:dyDescent="0.25">
      <c r="B57" s="168"/>
      <c r="C57" s="67" t="s">
        <v>75</v>
      </c>
      <c r="E57" s="68" t="s">
        <v>145</v>
      </c>
      <c r="G57" s="74"/>
      <c r="I57" s="5" t="s">
        <v>22</v>
      </c>
      <c r="J57" s="5" t="s">
        <v>21</v>
      </c>
      <c r="K57" s="5"/>
      <c r="L57" s="5"/>
      <c r="N57" s="3">
        <f t="shared" ref="N57" si="37">IF(G57=I57,1,IF(G57=J57,2,IF(G57=K57,3,IF(G57=L57,4,0))))</f>
        <v>3</v>
      </c>
      <c r="O57" s="3">
        <f t="shared" ref="O57" si="38">COUNTA(I57:L57)</f>
        <v>2</v>
      </c>
      <c r="P57" s="3">
        <f>VLOOKUP(N57,Notation!$A$3:$D$7,MATCH('Diag quali'!O57,Notation!$A$2:$D$2,0),0)</f>
        <v>0</v>
      </c>
      <c r="Q57" s="87">
        <v>1</v>
      </c>
      <c r="R57" s="3">
        <f t="shared" ref="R57" si="39">P57*Q57</f>
        <v>0</v>
      </c>
      <c r="S57" s="3">
        <f t="shared" ref="S57" si="40">IF(OR(N57&gt;O57,N57=0),0,1)</f>
        <v>0</v>
      </c>
    </row>
    <row r="58" spans="2:29" ht="30" customHeight="1" thickBot="1" x14ac:dyDescent="0.3">
      <c r="B58" s="168"/>
      <c r="C58" s="67" t="s">
        <v>75</v>
      </c>
      <c r="E58" s="68" t="s">
        <v>96</v>
      </c>
      <c r="G58" s="74"/>
      <c r="I58" s="5" t="s">
        <v>22</v>
      </c>
      <c r="J58" s="5" t="s">
        <v>21</v>
      </c>
      <c r="K58" s="5"/>
      <c r="L58" s="5"/>
      <c r="N58" s="3">
        <f t="shared" si="31"/>
        <v>3</v>
      </c>
      <c r="O58" s="3">
        <f t="shared" si="32"/>
        <v>2</v>
      </c>
      <c r="P58" s="3">
        <f>VLOOKUP(N58,Notation!$A$3:$D$7,MATCH('Diag quali'!O58,Notation!$A$2:$D$2,0),0)</f>
        <v>0</v>
      </c>
      <c r="Q58" s="91">
        <v>1</v>
      </c>
      <c r="R58" s="3">
        <f t="shared" si="24"/>
        <v>0</v>
      </c>
      <c r="S58" s="3">
        <f t="shared" si="9"/>
        <v>0</v>
      </c>
    </row>
    <row r="59" spans="2:29" ht="30" customHeight="1" x14ac:dyDescent="0.25">
      <c r="B59" s="168"/>
      <c r="C59" s="67" t="s">
        <v>3</v>
      </c>
      <c r="E59" s="68" t="s">
        <v>4</v>
      </c>
      <c r="G59" s="74"/>
      <c r="I59" s="5" t="s">
        <v>22</v>
      </c>
      <c r="J59" s="5" t="s">
        <v>21</v>
      </c>
      <c r="K59" s="5"/>
      <c r="L59" s="5"/>
      <c r="N59" s="3">
        <f>IF(G59=I59,1,IF(G59=J59,2,IF(G59=K59,3,IF(G59=L59,4,0))))</f>
        <v>3</v>
      </c>
      <c r="O59" s="3">
        <f t="shared" si="32"/>
        <v>2</v>
      </c>
      <c r="P59" s="3">
        <f>VLOOKUP(N59,Notation!$A$3:$D$7,MATCH('Diag quali'!O59,Notation!$A$2:$D$2,0),0)</f>
        <v>0</v>
      </c>
      <c r="Q59" s="87">
        <v>1</v>
      </c>
      <c r="R59" s="3">
        <f t="shared" si="24"/>
        <v>0</v>
      </c>
      <c r="S59" s="3">
        <f t="shared" si="9"/>
        <v>0</v>
      </c>
    </row>
    <row r="60" spans="2:29" ht="30" customHeight="1" x14ac:dyDescent="0.25">
      <c r="B60" s="168"/>
      <c r="C60" s="67" t="s">
        <v>3</v>
      </c>
      <c r="E60" s="68" t="s">
        <v>5</v>
      </c>
      <c r="G60" s="74"/>
      <c r="I60" s="5" t="s">
        <v>29</v>
      </c>
      <c r="J60" s="5" t="s">
        <v>76</v>
      </c>
      <c r="K60" s="5" t="s">
        <v>49</v>
      </c>
      <c r="L60" s="5"/>
      <c r="N60" s="3">
        <f t="shared" ref="N60:N61" si="41">IF(G60=I60,1,IF(G60=J60,2,IF(G60=K60,3,IF(G60=L60,4,0))))</f>
        <v>4</v>
      </c>
      <c r="O60" s="3">
        <f t="shared" ref="O60:O61" si="42">COUNTA(I60:L60)</f>
        <v>3</v>
      </c>
      <c r="P60" s="3">
        <f>VLOOKUP(N60,Notation!$A$3:$D$7,MATCH('Diag quali'!O60,Notation!$A$2:$D$2,0),0)</f>
        <v>0</v>
      </c>
      <c r="Q60" s="87">
        <v>2</v>
      </c>
      <c r="R60" s="3">
        <f t="shared" ref="R60:R61" si="43">P60*Q60</f>
        <v>0</v>
      </c>
      <c r="S60" s="3">
        <f t="shared" ref="S60:S61" si="44">IF(OR(N60&gt;O60,N60=0),0,1)</f>
        <v>0</v>
      </c>
    </row>
    <row r="61" spans="2:29" ht="30" customHeight="1" x14ac:dyDescent="0.25">
      <c r="B61" s="168"/>
      <c r="C61" s="67" t="s">
        <v>3</v>
      </c>
      <c r="E61" s="68" t="s">
        <v>97</v>
      </c>
      <c r="G61" s="74"/>
      <c r="I61" s="5" t="s">
        <v>20</v>
      </c>
      <c r="J61" s="5" t="s">
        <v>44</v>
      </c>
      <c r="K61" s="5" t="s">
        <v>127</v>
      </c>
      <c r="L61" s="5"/>
      <c r="N61" s="3">
        <f t="shared" si="41"/>
        <v>4</v>
      </c>
      <c r="O61" s="3">
        <f t="shared" si="42"/>
        <v>3</v>
      </c>
      <c r="P61" s="3">
        <f>VLOOKUP(N61,Notation!$A$3:$D$7,MATCH('Diag quali'!O61,Notation!$A$2:$D$2,0),0)</f>
        <v>0</v>
      </c>
      <c r="Q61" s="87">
        <v>2</v>
      </c>
      <c r="R61" s="3">
        <f t="shared" si="43"/>
        <v>0</v>
      </c>
      <c r="S61" s="3">
        <f t="shared" si="44"/>
        <v>0</v>
      </c>
    </row>
    <row r="62" spans="2:29" ht="30" customHeight="1" thickBot="1" x14ac:dyDescent="0.3">
      <c r="B62" s="168"/>
      <c r="C62" s="67" t="s">
        <v>3</v>
      </c>
      <c r="E62" s="68" t="s">
        <v>98</v>
      </c>
      <c r="G62" s="74"/>
      <c r="I62" s="5" t="s">
        <v>20</v>
      </c>
      <c r="J62" s="5" t="s">
        <v>21</v>
      </c>
      <c r="K62" s="5"/>
      <c r="L62" s="5"/>
      <c r="N62" s="3">
        <f t="shared" si="31"/>
        <v>3</v>
      </c>
      <c r="O62" s="3">
        <f t="shared" si="32"/>
        <v>2</v>
      </c>
      <c r="P62" s="3">
        <f>VLOOKUP(N62,Notation!$A$3:$D$7,MATCH('Diag quali'!O62,Notation!$A$2:$D$2,0),0)</f>
        <v>0</v>
      </c>
      <c r="Q62" s="91">
        <v>1</v>
      </c>
      <c r="R62" s="3">
        <f t="shared" si="24"/>
        <v>0</v>
      </c>
      <c r="S62" s="3">
        <f t="shared" si="9"/>
        <v>0</v>
      </c>
    </row>
    <row r="63" spans="2:29" ht="30" customHeight="1" x14ac:dyDescent="0.25">
      <c r="B63" s="168"/>
      <c r="C63" s="67" t="s">
        <v>99</v>
      </c>
      <c r="E63" s="68" t="s">
        <v>254</v>
      </c>
      <c r="G63" s="74"/>
      <c r="H63" s="16"/>
      <c r="I63" s="5" t="s">
        <v>128</v>
      </c>
      <c r="J63" s="5" t="s">
        <v>44</v>
      </c>
      <c r="K63" s="5" t="s">
        <v>21</v>
      </c>
      <c r="L63" s="5"/>
      <c r="N63" s="3">
        <f t="shared" si="31"/>
        <v>4</v>
      </c>
      <c r="O63" s="3">
        <f t="shared" si="32"/>
        <v>3</v>
      </c>
      <c r="P63" s="3">
        <f>VLOOKUP(N63,Notation!$A$3:$D$7,MATCH('Diag quali'!O63,Notation!$A$2:$D$2,0),0)</f>
        <v>0</v>
      </c>
      <c r="Q63" s="90">
        <v>1</v>
      </c>
      <c r="R63" s="3">
        <f t="shared" si="24"/>
        <v>0</v>
      </c>
      <c r="S63" s="3">
        <f t="shared" si="9"/>
        <v>0</v>
      </c>
      <c r="T63" s="16"/>
      <c r="U63" s="16"/>
      <c r="V63" s="16"/>
      <c r="W63" s="16"/>
      <c r="X63" s="16"/>
      <c r="Y63" s="16"/>
      <c r="Z63" s="16"/>
      <c r="AA63" s="16"/>
      <c r="AB63" s="16"/>
      <c r="AC63" s="16"/>
    </row>
    <row r="64" spans="2:29" ht="30" customHeight="1" thickBot="1" x14ac:dyDescent="0.3">
      <c r="B64" s="168"/>
      <c r="C64" s="67" t="s">
        <v>99</v>
      </c>
      <c r="E64" s="68" t="s">
        <v>100</v>
      </c>
      <c r="G64" s="74"/>
      <c r="H64" s="16"/>
      <c r="I64" s="5" t="s">
        <v>22</v>
      </c>
      <c r="J64" s="5" t="s">
        <v>21</v>
      </c>
      <c r="K64" s="5"/>
      <c r="L64" s="5"/>
      <c r="N64" s="3">
        <f t="shared" si="31"/>
        <v>3</v>
      </c>
      <c r="O64" s="3">
        <f t="shared" si="32"/>
        <v>2</v>
      </c>
      <c r="P64" s="3">
        <f>VLOOKUP(N64,Notation!$A$3:$D$7,MATCH('Diag quali'!O64,Notation!$A$2:$D$2,0),0)</f>
        <v>0</v>
      </c>
      <c r="Q64" s="91">
        <v>1</v>
      </c>
      <c r="R64" s="3">
        <f t="shared" si="24"/>
        <v>0</v>
      </c>
      <c r="S64" s="3">
        <f t="shared" si="9"/>
        <v>0</v>
      </c>
      <c r="T64" s="16"/>
      <c r="U64" s="16"/>
      <c r="V64" s="16"/>
      <c r="W64" s="16"/>
      <c r="X64" s="16"/>
      <c r="Y64" s="16"/>
      <c r="Z64" s="16"/>
      <c r="AA64" s="16"/>
      <c r="AB64" s="16"/>
      <c r="AC64" s="16"/>
    </row>
    <row r="65" spans="2:29" ht="30" customHeight="1" x14ac:dyDescent="0.25">
      <c r="B65" s="168"/>
      <c r="C65" s="67" t="s">
        <v>6</v>
      </c>
      <c r="E65" s="68" t="s">
        <v>237</v>
      </c>
      <c r="G65" s="74"/>
      <c r="H65" s="16"/>
      <c r="I65" s="5" t="s">
        <v>146</v>
      </c>
      <c r="J65" s="5" t="s">
        <v>147</v>
      </c>
      <c r="K65" s="5" t="s">
        <v>32</v>
      </c>
      <c r="L65" s="5"/>
      <c r="N65" s="3">
        <f t="shared" si="31"/>
        <v>4</v>
      </c>
      <c r="O65" s="3">
        <f t="shared" si="32"/>
        <v>3</v>
      </c>
      <c r="P65" s="3">
        <f>VLOOKUP(N65,Notation!$A$3:$D$7,MATCH('Diag quali'!O65,Notation!$A$2:$D$2,0),0)</f>
        <v>0</v>
      </c>
      <c r="Q65" s="90">
        <v>2</v>
      </c>
      <c r="R65" s="3">
        <f>P65*Q65</f>
        <v>0</v>
      </c>
      <c r="S65" s="3">
        <f t="shared" si="9"/>
        <v>0</v>
      </c>
      <c r="T65" s="16"/>
      <c r="U65" s="16"/>
      <c r="V65" s="16"/>
      <c r="W65" s="16"/>
      <c r="X65" s="16"/>
      <c r="Y65" s="16"/>
      <c r="Z65" s="16"/>
      <c r="AA65" s="16"/>
      <c r="AB65" s="16"/>
      <c r="AC65" s="16"/>
    </row>
    <row r="66" spans="2:29" ht="30" customHeight="1" x14ac:dyDescent="0.25">
      <c r="B66" s="168"/>
      <c r="C66" s="67" t="s">
        <v>6</v>
      </c>
      <c r="E66" s="68" t="s">
        <v>101</v>
      </c>
      <c r="G66" s="74"/>
      <c r="H66" s="16"/>
      <c r="I66" s="5" t="s">
        <v>42</v>
      </c>
      <c r="J66" s="5" t="s">
        <v>43</v>
      </c>
      <c r="K66" s="5" t="s">
        <v>21</v>
      </c>
      <c r="L66" s="5"/>
      <c r="N66" s="3">
        <f t="shared" si="31"/>
        <v>4</v>
      </c>
      <c r="O66" s="3">
        <f t="shared" si="32"/>
        <v>3</v>
      </c>
      <c r="P66" s="3">
        <f>VLOOKUP(N66,Notation!$A$3:$D$7,MATCH('Diag quali'!O66,Notation!$A$2:$D$2,0),0)</f>
        <v>0</v>
      </c>
      <c r="Q66" s="87">
        <v>1</v>
      </c>
      <c r="R66" s="3">
        <f t="shared" si="24"/>
        <v>0</v>
      </c>
      <c r="S66" s="3">
        <f t="shared" si="9"/>
        <v>0</v>
      </c>
      <c r="T66" s="16"/>
      <c r="U66" s="16"/>
      <c r="V66" s="16"/>
      <c r="W66" s="16"/>
      <c r="X66" s="16"/>
      <c r="Y66" s="16"/>
      <c r="Z66" s="16"/>
      <c r="AA66" s="16"/>
      <c r="AB66" s="16"/>
      <c r="AC66" s="16"/>
    </row>
    <row r="67" spans="2:29" ht="30" customHeight="1" x14ac:dyDescent="0.25">
      <c r="B67" s="168"/>
      <c r="C67" s="67" t="s">
        <v>6</v>
      </c>
      <c r="E67" s="68" t="s">
        <v>255</v>
      </c>
      <c r="G67" s="74"/>
      <c r="H67" s="16"/>
      <c r="I67" s="5" t="s">
        <v>129</v>
      </c>
      <c r="J67" s="5" t="s">
        <v>130</v>
      </c>
      <c r="K67" s="5" t="s">
        <v>21</v>
      </c>
      <c r="L67" s="5"/>
      <c r="N67" s="3">
        <f t="shared" si="31"/>
        <v>4</v>
      </c>
      <c r="O67" s="3">
        <f t="shared" si="32"/>
        <v>3</v>
      </c>
      <c r="P67" s="3">
        <f>VLOOKUP(N67,Notation!$A$3:$D$7,MATCH('Diag quali'!O67,Notation!$A$2:$D$2,0),0)</f>
        <v>0</v>
      </c>
      <c r="Q67" s="87">
        <v>1</v>
      </c>
      <c r="R67" s="3">
        <f t="shared" si="24"/>
        <v>0</v>
      </c>
      <c r="S67" s="3">
        <f t="shared" si="9"/>
        <v>0</v>
      </c>
      <c r="T67" s="16"/>
      <c r="U67" s="16"/>
      <c r="V67" s="16"/>
      <c r="W67" s="16"/>
      <c r="X67" s="16"/>
      <c r="Y67" s="16"/>
      <c r="Z67" s="16"/>
      <c r="AA67" s="16"/>
      <c r="AB67" s="16"/>
      <c r="AC67" s="16"/>
    </row>
    <row r="68" spans="2:29" ht="30" customHeight="1" x14ac:dyDescent="0.25">
      <c r="B68" s="168"/>
      <c r="C68" s="67" t="s">
        <v>6</v>
      </c>
      <c r="E68" s="68" t="s">
        <v>7</v>
      </c>
      <c r="G68" s="74"/>
      <c r="H68" s="16"/>
      <c r="I68" s="5" t="s">
        <v>22</v>
      </c>
      <c r="J68" s="5" t="s">
        <v>21</v>
      </c>
      <c r="K68" s="5"/>
      <c r="L68" s="5"/>
      <c r="N68" s="3">
        <f t="shared" si="31"/>
        <v>3</v>
      </c>
      <c r="O68" s="3">
        <f t="shared" si="32"/>
        <v>2</v>
      </c>
      <c r="P68" s="3">
        <f>VLOOKUP(N68,Notation!$A$3:$D$7,MATCH('Diag quali'!O68,Notation!$A$2:$D$2,0),0)</f>
        <v>0</v>
      </c>
      <c r="Q68" s="87">
        <v>1</v>
      </c>
      <c r="R68" s="3">
        <f t="shared" si="24"/>
        <v>0</v>
      </c>
      <c r="S68" s="3">
        <f t="shared" si="9"/>
        <v>0</v>
      </c>
      <c r="T68" s="16"/>
      <c r="U68" s="16"/>
      <c r="V68" s="16"/>
      <c r="W68" s="16"/>
      <c r="X68" s="16"/>
      <c r="Y68" s="16"/>
      <c r="Z68" s="16"/>
      <c r="AA68" s="16"/>
      <c r="AB68" s="16"/>
      <c r="AC68" s="16"/>
    </row>
    <row r="69" spans="2:29" ht="30" customHeight="1" x14ac:dyDescent="0.25">
      <c r="B69" s="168"/>
      <c r="C69" s="67" t="s">
        <v>6</v>
      </c>
      <c r="E69" s="68" t="s">
        <v>102</v>
      </c>
      <c r="G69" s="74"/>
      <c r="H69" s="16"/>
      <c r="I69" s="5" t="s">
        <v>22</v>
      </c>
      <c r="J69" s="5" t="s">
        <v>21</v>
      </c>
      <c r="K69" s="5"/>
      <c r="L69" s="5"/>
      <c r="N69" s="3">
        <f t="shared" si="31"/>
        <v>3</v>
      </c>
      <c r="O69" s="3">
        <f t="shared" si="32"/>
        <v>2</v>
      </c>
      <c r="P69" s="3">
        <f>VLOOKUP(N69,Notation!$A$3:$D$7,MATCH('Diag quali'!O69,Notation!$A$2:$D$2,0),0)</f>
        <v>0</v>
      </c>
      <c r="Q69" s="87">
        <v>1</v>
      </c>
      <c r="R69" s="3">
        <f t="shared" si="24"/>
        <v>0</v>
      </c>
      <c r="S69" s="3">
        <f t="shared" si="9"/>
        <v>0</v>
      </c>
      <c r="T69" s="16"/>
      <c r="U69" s="16"/>
      <c r="V69" s="16"/>
      <c r="W69" s="16"/>
      <c r="X69" s="16"/>
      <c r="Y69" s="16"/>
      <c r="Z69" s="16"/>
      <c r="AA69" s="16"/>
      <c r="AB69" s="16"/>
      <c r="AC69" s="16"/>
    </row>
    <row r="70" spans="2:29" ht="30" customHeight="1" thickBot="1" x14ac:dyDescent="0.3">
      <c r="B70" s="168"/>
      <c r="C70" s="67" t="s">
        <v>6</v>
      </c>
      <c r="E70" s="68" t="s">
        <v>238</v>
      </c>
      <c r="G70" s="74"/>
      <c r="H70" s="16"/>
      <c r="I70" s="5" t="s">
        <v>22</v>
      </c>
      <c r="J70" s="5" t="s">
        <v>21</v>
      </c>
      <c r="K70" s="5"/>
      <c r="L70" s="5"/>
      <c r="N70" s="3">
        <f t="shared" si="31"/>
        <v>3</v>
      </c>
      <c r="O70" s="3">
        <f t="shared" si="32"/>
        <v>2</v>
      </c>
      <c r="P70" s="3">
        <f>VLOOKUP(N70,Notation!$A$3:$D$7,MATCH('Diag quali'!O70,Notation!$A$2:$D$2,0),0)</f>
        <v>0</v>
      </c>
      <c r="Q70" s="91">
        <v>1</v>
      </c>
      <c r="R70" s="3">
        <f>P70*Q70</f>
        <v>0</v>
      </c>
      <c r="S70" s="3">
        <f t="shared" si="9"/>
        <v>0</v>
      </c>
      <c r="T70" s="16"/>
      <c r="U70" s="16"/>
      <c r="V70" s="16"/>
      <c r="W70" s="16"/>
      <c r="X70" s="16"/>
      <c r="Y70" s="16"/>
      <c r="Z70" s="16"/>
      <c r="AA70" s="16"/>
      <c r="AB70" s="16"/>
      <c r="AC70" s="16"/>
    </row>
    <row r="71" spans="2:29" ht="30" customHeight="1" thickBot="1" x14ac:dyDescent="0.3">
      <c r="B71" s="168"/>
      <c r="C71" s="67" t="s">
        <v>9</v>
      </c>
      <c r="E71" s="68" t="s">
        <v>8</v>
      </c>
      <c r="G71" s="74"/>
      <c r="H71" s="16"/>
      <c r="I71" s="5" t="s">
        <v>30</v>
      </c>
      <c r="J71" s="5" t="s">
        <v>31</v>
      </c>
      <c r="K71" s="5" t="s">
        <v>21</v>
      </c>
      <c r="L71" s="5"/>
      <c r="N71" s="3">
        <f t="shared" si="31"/>
        <v>4</v>
      </c>
      <c r="O71" s="3">
        <f t="shared" si="32"/>
        <v>3</v>
      </c>
      <c r="P71" s="3">
        <f>VLOOKUP(N71,Notation!$A$3:$D$7,MATCH('Diag quali'!O71,Notation!$A$2:$D$2,0),0)</f>
        <v>0</v>
      </c>
      <c r="Q71" s="93">
        <v>1</v>
      </c>
      <c r="R71" s="3">
        <f t="shared" ref="R71" si="45">P71*Q71</f>
        <v>0</v>
      </c>
      <c r="S71" s="3">
        <f t="shared" si="9"/>
        <v>0</v>
      </c>
      <c r="T71" s="16"/>
      <c r="U71" s="16"/>
      <c r="V71" s="16"/>
      <c r="W71" s="16"/>
      <c r="X71" s="16"/>
      <c r="Y71" s="16"/>
      <c r="Z71" s="16"/>
      <c r="AA71" s="16"/>
      <c r="AB71" s="16"/>
      <c r="AC71" s="16"/>
    </row>
  </sheetData>
  <sheetProtection password="CDDC" sheet="1" objects="1" scenarios="1" formatCells="0" formatColumns="0" formatRows="0" insertColumns="0" insertRows="0" insertHyperlinks="0" deleteColumns="0" deleteRows="0" sort="0" autoFilter="0" pivotTables="0"/>
  <mergeCells count="5">
    <mergeCell ref="B25:B28"/>
    <mergeCell ref="B30:B40"/>
    <mergeCell ref="B42:B71"/>
    <mergeCell ref="B6:B13"/>
    <mergeCell ref="B15:B23"/>
  </mergeCells>
  <conditionalFormatting sqref="Q65:Q71 Q6:Q24 Q30:Q41 Q46:Q55 Q59:Q63">
    <cfRule type="expression" dxfId="34" priority="7">
      <formula>Q6=2</formula>
    </cfRule>
  </conditionalFormatting>
  <conditionalFormatting sqref="Q25:Q29">
    <cfRule type="expression" dxfId="33" priority="6">
      <formula>Q25=2</formula>
    </cfRule>
  </conditionalFormatting>
  <conditionalFormatting sqref="Q56:Q58">
    <cfRule type="expression" dxfId="32" priority="2">
      <formula>Q56=2</formula>
    </cfRule>
  </conditionalFormatting>
  <conditionalFormatting sqref="Q64">
    <cfRule type="expression" dxfId="31" priority="4">
      <formula>Q64=2</formula>
    </cfRule>
  </conditionalFormatting>
  <conditionalFormatting sqref="Q42:Q45">
    <cfRule type="expression" dxfId="30" priority="1">
      <formula>Q42=2</formula>
    </cfRule>
  </conditionalFormatting>
  <dataValidations count="1">
    <dataValidation type="list" allowBlank="1" showInputMessage="1" showErrorMessage="1" sqref="G25:G28 G6:G13 G15:G23 G30:G40 G42:G71">
      <formula1>I6:L6</formula1>
    </dataValidation>
  </dataValidations>
  <pageMargins left="0.25" right="0.25" top="0.75" bottom="0.75" header="0.3" footer="0.3"/>
  <pageSetup paperSize="8" fitToHeight="0" orientation="landscape" verticalDpi="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C1:S99"/>
  <sheetViews>
    <sheetView showGridLines="0" zoomScale="96" zoomScaleNormal="96" workbookViewId="0">
      <selection activeCell="X14" sqref="X14"/>
    </sheetView>
  </sheetViews>
  <sheetFormatPr baseColWidth="10" defaultColWidth="9.140625" defaultRowHeight="15" x14ac:dyDescent="0.25"/>
  <cols>
    <col min="1" max="1" width="6.28515625" style="26" customWidth="1"/>
    <col min="2" max="2" width="4.7109375" style="26" customWidth="1"/>
    <col min="3" max="3" width="10.85546875" style="8" customWidth="1"/>
    <col min="4" max="4" width="0.5703125" style="26" customWidth="1"/>
    <col min="5" max="5" width="37" style="26" bestFit="1" customWidth="1"/>
    <col min="6" max="6" width="1.28515625" customWidth="1"/>
    <col min="7" max="9" width="13.85546875" style="26" customWidth="1"/>
    <col min="10" max="10" width="1.42578125" customWidth="1"/>
    <col min="11" max="12" width="13.85546875" style="26" customWidth="1"/>
    <col min="13" max="13" width="23" style="54" customWidth="1"/>
    <col min="14" max="14" width="1.42578125" customWidth="1"/>
    <col min="15" max="15" width="19.7109375" style="26" hidden="1" customWidth="1"/>
    <col min="16" max="16" width="13.140625" style="54" hidden="1" customWidth="1"/>
    <col min="17" max="17" width="1.85546875" style="54" hidden="1" customWidth="1"/>
    <col min="18" max="18" width="38.7109375" style="26" hidden="1" customWidth="1"/>
    <col min="19" max="19" width="4.140625" style="26" customWidth="1"/>
    <col min="20" max="16384" width="9.140625" style="26"/>
  </cols>
  <sheetData>
    <row r="1" spans="3:19" x14ac:dyDescent="0.25">
      <c r="G1"/>
      <c r="H1"/>
      <c r="I1"/>
      <c r="K1" s="27"/>
      <c r="L1" s="27"/>
      <c r="M1" s="27"/>
      <c r="O1" s="27"/>
      <c r="P1" s="27"/>
      <c r="Q1" s="27"/>
      <c r="R1" s="28"/>
      <c r="S1" s="28"/>
    </row>
    <row r="2" spans="3:19" x14ac:dyDescent="0.25">
      <c r="G2"/>
      <c r="H2"/>
      <c r="I2"/>
      <c r="K2" s="27"/>
      <c r="L2" s="27"/>
      <c r="M2" s="27"/>
      <c r="O2" s="27"/>
      <c r="P2" s="27"/>
      <c r="Q2" s="27"/>
      <c r="R2" s="28"/>
      <c r="S2" s="28"/>
    </row>
    <row r="3" spans="3:19" s="8" customFormat="1" ht="21" thickBot="1" x14ac:dyDescent="0.35">
      <c r="C3" s="174" t="s">
        <v>62</v>
      </c>
      <c r="D3" s="174"/>
      <c r="E3" s="174"/>
      <c r="F3" s="174"/>
      <c r="G3" s="174"/>
      <c r="H3" s="174"/>
      <c r="I3" s="174"/>
      <c r="J3" s="174"/>
      <c r="K3" s="174"/>
      <c r="L3" s="174"/>
      <c r="M3" s="174"/>
      <c r="N3" s="174"/>
      <c r="O3" s="174"/>
      <c r="P3" s="174"/>
      <c r="Q3" s="29"/>
      <c r="R3" s="30"/>
      <c r="S3" s="30"/>
    </row>
    <row r="4" spans="3:19" s="8" customFormat="1" ht="16.5" thickBot="1" x14ac:dyDescent="0.3">
      <c r="E4" s="31"/>
      <c r="F4"/>
      <c r="G4"/>
      <c r="H4"/>
      <c r="I4"/>
      <c r="J4"/>
      <c r="K4" s="32"/>
      <c r="L4" s="32"/>
      <c r="M4" s="32"/>
      <c r="N4"/>
      <c r="O4" s="32"/>
      <c r="P4" s="32"/>
      <c r="Q4" s="29"/>
      <c r="R4" s="33"/>
      <c r="S4" s="30"/>
    </row>
    <row r="5" spans="3:19" s="34" customFormat="1" ht="51" customHeight="1" x14ac:dyDescent="0.25">
      <c r="C5" s="14"/>
      <c r="F5"/>
      <c r="G5" s="35" t="s">
        <v>63</v>
      </c>
      <c r="H5" s="35" t="s">
        <v>64</v>
      </c>
      <c r="I5" s="35" t="s">
        <v>65</v>
      </c>
      <c r="J5"/>
      <c r="K5" s="35" t="s">
        <v>131</v>
      </c>
      <c r="L5" s="35" t="s">
        <v>16</v>
      </c>
      <c r="M5" s="35" t="s">
        <v>66</v>
      </c>
      <c r="N5"/>
      <c r="O5" s="96" t="s">
        <v>67</v>
      </c>
      <c r="P5" s="35" t="s">
        <v>68</v>
      </c>
      <c r="Q5" s="29"/>
      <c r="R5" s="36" t="s">
        <v>69</v>
      </c>
    </row>
    <row r="6" spans="3:19" customFormat="1" ht="22.5" customHeight="1" x14ac:dyDescent="0.25">
      <c r="C6" s="60"/>
      <c r="R6" s="37"/>
    </row>
    <row r="7" spans="3:19" ht="22.5" customHeight="1" x14ac:dyDescent="0.25">
      <c r="C7" s="38" t="s">
        <v>53</v>
      </c>
      <c r="D7" s="34"/>
      <c r="E7" s="39" t="s">
        <v>60</v>
      </c>
      <c r="G7" s="40">
        <f>COUNTIF('Diag quali'!C:C,Résultats!$E7)</f>
        <v>8</v>
      </c>
      <c r="H7" s="40">
        <f>SUMIF('Diag quali'!C:C,Résultats!$E7,'Diag quali'!S:S)</f>
        <v>0</v>
      </c>
      <c r="I7" s="41">
        <f>H7/G7</f>
        <v>0</v>
      </c>
      <c r="K7" s="40">
        <f>SUMIF('Diag quali'!C:C,Résultats!$E7,'Diag quali'!Q:Q)*3</f>
        <v>36</v>
      </c>
      <c r="L7" s="40">
        <f>SUMIF('Diag quali'!C:C,Résultats!$E7,'Diag quali'!R:R)</f>
        <v>0</v>
      </c>
      <c r="M7" s="41">
        <f>IFERROR(L7/K7,0)</f>
        <v>0</v>
      </c>
      <c r="O7" s="40">
        <f>SUMIFS('Diag quali'!Q:Q,'Diag quali'!C:C,Résultats!$E7,'Diag quali'!S:S,1)*3</f>
        <v>0</v>
      </c>
      <c r="P7" s="42">
        <f>IFERROR(L7/O7,0)*100</f>
        <v>0</v>
      </c>
      <c r="Q7" s="43"/>
      <c r="R7" s="44"/>
    </row>
    <row r="8" spans="3:19" customFormat="1" ht="22.5" customHeight="1" x14ac:dyDescent="0.25">
      <c r="C8" s="60"/>
      <c r="E8" s="4"/>
      <c r="P8" s="45"/>
      <c r="Q8" s="45"/>
      <c r="R8" s="46"/>
    </row>
    <row r="9" spans="3:19" ht="22.5" customHeight="1" x14ac:dyDescent="0.25">
      <c r="C9" s="47" t="s">
        <v>54</v>
      </c>
      <c r="D9" s="34"/>
      <c r="E9" s="39" t="s">
        <v>55</v>
      </c>
      <c r="G9" s="40">
        <f>COUNTIF('Diag quali'!C:C,Résultats!$E9)</f>
        <v>9</v>
      </c>
      <c r="H9" s="40">
        <f>SUMIF('Diag quali'!C:C,Résultats!$E9,'Diag quali'!S:S)</f>
        <v>0</v>
      </c>
      <c r="I9" s="41">
        <f>H9/G9</f>
        <v>0</v>
      </c>
      <c r="K9" s="40">
        <f>SUMIF('Diag quali'!C:C,Résultats!$E9,'Diag quali'!Q:Q)*3</f>
        <v>36</v>
      </c>
      <c r="L9" s="40">
        <f>SUMIF('Diag quali'!C:C,Résultats!$E9,'Diag quali'!R:R)</f>
        <v>0</v>
      </c>
      <c r="M9" s="41">
        <f>IFERROR(L9/K9,0)</f>
        <v>0</v>
      </c>
      <c r="O9" s="40">
        <f>SUMIFS('Diag quali'!Q:Q,'Diag quali'!C:C,Résultats!$E9,'Diag quali'!S:S,1)*3</f>
        <v>0</v>
      </c>
      <c r="P9" s="42">
        <f>IFERROR(L9/O9,0)*100</f>
        <v>0</v>
      </c>
      <c r="Q9" s="43"/>
      <c r="R9" s="44"/>
    </row>
    <row r="10" spans="3:19" customFormat="1" ht="22.5" customHeight="1" x14ac:dyDescent="0.25">
      <c r="C10" s="60"/>
      <c r="E10" s="4"/>
      <c r="P10" s="45"/>
      <c r="Q10" s="45"/>
      <c r="R10" s="46"/>
    </row>
    <row r="11" spans="3:19" ht="22.5" customHeight="1" x14ac:dyDescent="0.25">
      <c r="C11" s="48" t="s">
        <v>56</v>
      </c>
      <c r="D11" s="34"/>
      <c r="E11" s="39" t="s">
        <v>57</v>
      </c>
      <c r="G11" s="40">
        <f>COUNTIF('Diag quali'!C:C,Résultats!$E11)</f>
        <v>4</v>
      </c>
      <c r="H11" s="40">
        <f>SUMIF('Diag quali'!C:C,Résultats!$E11,'Diag quali'!S:S)</f>
        <v>0</v>
      </c>
      <c r="I11" s="41">
        <f>H11/G11</f>
        <v>0</v>
      </c>
      <c r="K11" s="40">
        <f>SUMIF('Diag quali'!C:C,Résultats!$E11,'Diag quali'!Q:Q)*3</f>
        <v>12</v>
      </c>
      <c r="L11" s="40">
        <f>SUMIF('Diag quali'!C:C,Résultats!$E11,'Diag quali'!R:R)</f>
        <v>0</v>
      </c>
      <c r="M11" s="41">
        <f>IFERROR(L11/K11,0)</f>
        <v>0</v>
      </c>
      <c r="O11" s="40">
        <f>SUMIFS('Diag quali'!Q:Q,'Diag quali'!C:C,Résultats!$E11,'Diag quali'!S:S,1)*3</f>
        <v>0</v>
      </c>
      <c r="P11" s="42">
        <f>IFERROR(L11/O11,0)*100</f>
        <v>0</v>
      </c>
      <c r="Q11" s="43"/>
      <c r="R11" s="44"/>
    </row>
    <row r="12" spans="3:19" customFormat="1" ht="22.5" customHeight="1" x14ac:dyDescent="0.25">
      <c r="C12" s="60"/>
      <c r="E12" s="4"/>
      <c r="P12" s="45"/>
      <c r="Q12" s="45"/>
      <c r="R12" s="46"/>
    </row>
    <row r="13" spans="3:19" ht="22.5" customHeight="1" x14ac:dyDescent="0.25">
      <c r="C13" s="58" t="s">
        <v>58</v>
      </c>
      <c r="D13" s="34"/>
      <c r="E13" s="39" t="s">
        <v>59</v>
      </c>
      <c r="G13" s="40">
        <f>COUNTIF('Diag quali'!C:C,E13)</f>
        <v>7</v>
      </c>
      <c r="H13" s="40">
        <f>SUMIF('Diag quali'!C:C,Résultats!$E13,'Diag quali'!S:S)</f>
        <v>0</v>
      </c>
      <c r="I13" s="41">
        <f>H13/G13</f>
        <v>0</v>
      </c>
      <c r="K13" s="40">
        <f>SUMIF('Diag quali'!C:C,Résultats!$E13,'Diag quali'!Q:Q)*3</f>
        <v>33</v>
      </c>
      <c r="L13" s="40">
        <f>SUMIF('Diag quali'!C:C,Résultats!$E13,'Diag quali'!R:R)</f>
        <v>0</v>
      </c>
      <c r="M13" s="41">
        <f>IFERROR(L13/K13,0)</f>
        <v>0</v>
      </c>
      <c r="O13" s="40">
        <f>SUMIFS('Diag quali'!Q:Q,'Diag quali'!C:C,Résultats!$E13,'Diag quali'!S:S,1)*3</f>
        <v>0</v>
      </c>
      <c r="P13" s="42">
        <f>IFERROR(L13/O13,0)*100</f>
        <v>0</v>
      </c>
      <c r="Q13" s="43"/>
      <c r="R13" s="44"/>
    </row>
    <row r="14" spans="3:19" ht="22.5" customHeight="1" x14ac:dyDescent="0.25">
      <c r="C14" s="59"/>
      <c r="D14" s="34"/>
      <c r="E14" s="39" t="s">
        <v>61</v>
      </c>
      <c r="G14" s="40">
        <f>COUNTIF('Diag quali'!C:C,Résultats!$E14)</f>
        <v>4</v>
      </c>
      <c r="H14" s="40">
        <f>SUMIF('Diag quali'!C:C,Résultats!$E14,'Diag quali'!S:S)</f>
        <v>0</v>
      </c>
      <c r="I14" s="41">
        <f>H14/G14</f>
        <v>0</v>
      </c>
      <c r="K14" s="40">
        <f>SUMIF('Diag quali'!C:C,Résultats!$E14,'Diag quali'!Q:Q)*3</f>
        <v>18</v>
      </c>
      <c r="L14" s="40">
        <f>SUMIF('Diag quali'!C:C,Résultats!$E14,'Diag quali'!R:R)</f>
        <v>0</v>
      </c>
      <c r="M14" s="41">
        <f>IFERROR(L14/K14,0)</f>
        <v>0</v>
      </c>
      <c r="O14" s="40">
        <f>SUMIFS('Diag quali'!Q:Q,'Diag quali'!C:C,Résultats!$E14,'Diag quali'!S:S,1)*3</f>
        <v>0</v>
      </c>
      <c r="P14" s="42">
        <f>IFERROR(L14/O14,0)*100</f>
        <v>0</v>
      </c>
      <c r="Q14" s="43"/>
      <c r="R14" s="44"/>
    </row>
    <row r="15" spans="3:19" customFormat="1" ht="22.5" customHeight="1" x14ac:dyDescent="0.25">
      <c r="C15" s="60"/>
      <c r="E15" s="4"/>
      <c r="P15" s="45"/>
      <c r="Q15" s="45"/>
      <c r="R15" s="46"/>
    </row>
    <row r="16" spans="3:19" ht="22.5" customHeight="1" x14ac:dyDescent="0.25">
      <c r="C16" s="175" t="s">
        <v>70</v>
      </c>
      <c r="D16" s="34"/>
      <c r="E16" s="39" t="s">
        <v>73</v>
      </c>
      <c r="G16" s="40">
        <f>COUNTIF('Diag quali'!C:C,Résultats!$E16)</f>
        <v>10</v>
      </c>
      <c r="H16" s="40">
        <f>SUMIF('Diag quali'!C:C,Résultats!$E16,'Diag quali'!S:S)</f>
        <v>0</v>
      </c>
      <c r="I16" s="41">
        <f>H16/G16</f>
        <v>0</v>
      </c>
      <c r="K16" s="40">
        <f>SUMIF('Diag quali'!C:C,Résultats!$E16,'Diag quali'!Q:Q)*3</f>
        <v>39</v>
      </c>
      <c r="L16" s="40">
        <f>SUMIF('Diag quali'!C:C,Résultats!$E16,'Diag quali'!R:R)</f>
        <v>0</v>
      </c>
      <c r="M16" s="41">
        <f t="shared" ref="M16:M21" si="0">IFERROR(L16/K16,0)</f>
        <v>0</v>
      </c>
      <c r="O16" s="40">
        <f>SUMIFS('Diag quali'!Q:Q,'Diag quali'!C:C,Résultats!$E16,'Diag quali'!S:S,1)*3</f>
        <v>0</v>
      </c>
      <c r="P16" s="42">
        <f>IFERROR(L16/O16,0)*100</f>
        <v>0</v>
      </c>
      <c r="Q16" s="43"/>
      <c r="R16" s="44"/>
    </row>
    <row r="17" spans="3:18" ht="22.5" customHeight="1" x14ac:dyDescent="0.25">
      <c r="C17" s="176"/>
      <c r="D17" s="34"/>
      <c r="E17" s="39" t="s">
        <v>74</v>
      </c>
      <c r="G17" s="40">
        <f>COUNTIF('Diag quali'!C:C,Résultats!$E17)</f>
        <v>3</v>
      </c>
      <c r="H17" s="40">
        <f>SUMIF('Diag quali'!C:C,Résultats!$E17,'Diag quali'!S:S)</f>
        <v>0</v>
      </c>
      <c r="I17" s="41">
        <f t="shared" ref="I17:I21" si="1">H17/G17</f>
        <v>0</v>
      </c>
      <c r="K17" s="40">
        <f>SUMIF('Diag quali'!C:C,Résultats!$E17,'Diag quali'!Q:Q)*3</f>
        <v>9</v>
      </c>
      <c r="L17" s="40">
        <f>SUMIF('Diag quali'!C:C,Résultats!$E17,'Diag quali'!R:R)</f>
        <v>0</v>
      </c>
      <c r="M17" s="41">
        <f t="shared" si="0"/>
        <v>0</v>
      </c>
      <c r="O17" s="40">
        <f>SUMIFS('Diag quali'!Q:Q,'Diag quali'!C:C,Résultats!$E17,'Diag quali'!S:S,1)*3</f>
        <v>0</v>
      </c>
      <c r="P17" s="42">
        <f>IFERROR(L17/O17,0)*100</f>
        <v>0</v>
      </c>
      <c r="Q17" s="43"/>
      <c r="R17" s="44"/>
    </row>
    <row r="18" spans="3:18" ht="22.5" customHeight="1" x14ac:dyDescent="0.25">
      <c r="C18" s="176"/>
      <c r="D18" s="34"/>
      <c r="E18" s="39" t="s">
        <v>2</v>
      </c>
      <c r="G18" s="40">
        <f>COUNTIF('Diag quali'!C:C,Résultats!$E18)</f>
        <v>1</v>
      </c>
      <c r="H18" s="40">
        <f>SUMIF('Diag quali'!C:C,Résultats!$E18,'Diag quali'!S:S)</f>
        <v>0</v>
      </c>
      <c r="I18" s="41">
        <f t="shared" si="1"/>
        <v>0</v>
      </c>
      <c r="K18" s="40">
        <f>SUMIF('Diag quali'!C:C,Résultats!$E18,'Diag quali'!Q:Q)*3</f>
        <v>6</v>
      </c>
      <c r="L18" s="40">
        <f>SUMIF('Diag quali'!C:C,Résultats!$E18,'Diag quali'!R:R)</f>
        <v>0</v>
      </c>
      <c r="M18" s="41">
        <f t="shared" si="0"/>
        <v>0</v>
      </c>
      <c r="O18" s="40">
        <f>SUMIFS('Diag quali'!Q:Q,'Diag quali'!C:C,Résultats!$E18,'Diag quali'!S:S,1)*3</f>
        <v>0</v>
      </c>
      <c r="P18" s="42">
        <f t="shared" ref="P18:P21" si="2">IFERROR(L18/O18,0)*100</f>
        <v>0</v>
      </c>
      <c r="Q18" s="43"/>
      <c r="R18" s="44"/>
    </row>
    <row r="19" spans="3:18" ht="22.5" customHeight="1" x14ac:dyDescent="0.25">
      <c r="C19" s="176"/>
      <c r="D19" s="34"/>
      <c r="E19" s="39" t="s">
        <v>75</v>
      </c>
      <c r="G19" s="40">
        <f>COUNTIF('Diag quali'!C:C,Résultats!$E19)</f>
        <v>3</v>
      </c>
      <c r="H19" s="40">
        <f>SUMIF('Diag quali'!C:C,Résultats!$E19,'Diag quali'!S:S)</f>
        <v>0</v>
      </c>
      <c r="I19" s="41">
        <f t="shared" si="1"/>
        <v>0</v>
      </c>
      <c r="K19" s="40">
        <f>SUMIF('Diag quali'!C:C,Résultats!$E19,'Diag quali'!Q:Q)*3</f>
        <v>12</v>
      </c>
      <c r="L19" s="40">
        <f>SUMIF('Diag quali'!C:C,Résultats!$E19,'Diag quali'!R:R)</f>
        <v>0</v>
      </c>
      <c r="M19" s="41">
        <f t="shared" si="0"/>
        <v>0</v>
      </c>
      <c r="O19" s="40">
        <f>SUMIFS('Diag quali'!Q:Q,'Diag quali'!C:C,Résultats!$E19,'Diag quali'!S:S,1)*3</f>
        <v>0</v>
      </c>
      <c r="P19" s="42">
        <f t="shared" si="2"/>
        <v>0</v>
      </c>
      <c r="Q19" s="43"/>
      <c r="R19" s="44"/>
    </row>
    <row r="20" spans="3:18" ht="22.5" customHeight="1" x14ac:dyDescent="0.25">
      <c r="C20" s="176"/>
      <c r="D20" s="34"/>
      <c r="E20" s="39" t="s">
        <v>3</v>
      </c>
      <c r="G20" s="40">
        <f>COUNTIF('Diag quali'!C:C,Résultats!$E20)</f>
        <v>4</v>
      </c>
      <c r="H20" s="40">
        <f>SUMIF('Diag quali'!C:C,Résultats!$E20,'Diag quali'!S:S)</f>
        <v>0</v>
      </c>
      <c r="I20" s="41">
        <f t="shared" si="1"/>
        <v>0</v>
      </c>
      <c r="K20" s="40">
        <f>SUMIF('Diag quali'!C:C,Résultats!$E20,'Diag quali'!Q:Q)*3</f>
        <v>18</v>
      </c>
      <c r="L20" s="40">
        <f>SUMIF('Diag quali'!C:C,Résultats!$E20,'Diag quali'!R:R)</f>
        <v>0</v>
      </c>
      <c r="M20" s="41">
        <f t="shared" si="0"/>
        <v>0</v>
      </c>
      <c r="O20" s="40">
        <f>SUMIFS('Diag quali'!Q:Q,'Diag quali'!C:C,Résultats!$E20,'Diag quali'!S:S,1)*3</f>
        <v>0</v>
      </c>
      <c r="P20" s="42">
        <f t="shared" si="2"/>
        <v>0</v>
      </c>
      <c r="Q20" s="43"/>
      <c r="R20" s="44"/>
    </row>
    <row r="21" spans="3:18" ht="22.5" customHeight="1" x14ac:dyDescent="0.25">
      <c r="C21" s="176"/>
      <c r="D21" s="34"/>
      <c r="E21" s="39" t="s">
        <v>99</v>
      </c>
      <c r="G21" s="40">
        <f>COUNTIF('Diag quali'!C:C,Résultats!$E21)</f>
        <v>2</v>
      </c>
      <c r="H21" s="40">
        <f>SUMIF('Diag quali'!C:C,Résultats!$E21,'Diag quali'!S:S)</f>
        <v>0</v>
      </c>
      <c r="I21" s="41">
        <f t="shared" si="1"/>
        <v>0</v>
      </c>
      <c r="K21" s="40">
        <f>SUMIF('Diag quali'!C:C,Résultats!$E21,'Diag quali'!Q:Q)*3</f>
        <v>6</v>
      </c>
      <c r="L21" s="40">
        <f>SUMIF('Diag quali'!C:C,Résultats!$E21,'Diag quali'!R:R)</f>
        <v>0</v>
      </c>
      <c r="M21" s="41">
        <f t="shared" si="0"/>
        <v>0</v>
      </c>
      <c r="O21" s="40">
        <f>SUMIFS('Diag quali'!Q:Q,'Diag quali'!C:C,Résultats!$E21,'Diag quali'!S:S,1)*3</f>
        <v>0</v>
      </c>
      <c r="P21" s="42">
        <f t="shared" si="2"/>
        <v>0</v>
      </c>
      <c r="Q21" s="43"/>
      <c r="R21" s="44"/>
    </row>
    <row r="22" spans="3:18" ht="22.5" customHeight="1" x14ac:dyDescent="0.25">
      <c r="C22" s="82"/>
      <c r="D22" s="34"/>
      <c r="E22" s="39" t="s">
        <v>6</v>
      </c>
      <c r="G22" s="40">
        <f>COUNTIF('Diag quali'!C:C,Résultats!$E22)</f>
        <v>6</v>
      </c>
      <c r="H22" s="40">
        <f>SUMIF('Diag quali'!C:C,Résultats!$E22,'Diag quali'!S:S)</f>
        <v>0</v>
      </c>
      <c r="I22" s="41">
        <f t="shared" ref="I22:I23" si="3">H22/G22</f>
        <v>0</v>
      </c>
      <c r="K22" s="40">
        <f>SUMIF('Diag quali'!C:C,Résultats!$E22,'Diag quali'!Q:Q)*3</f>
        <v>21</v>
      </c>
      <c r="L22" s="40">
        <f>SUMIF('Diag quali'!C:C,Résultats!$E22,'Diag quali'!R:R)</f>
        <v>0</v>
      </c>
      <c r="M22" s="41">
        <f t="shared" ref="M22:M23" si="4">IFERROR(L22/K22,0)</f>
        <v>0</v>
      </c>
      <c r="O22" s="40">
        <f>SUMIFS('Diag quali'!Q:Q,'Diag quali'!C:C,Résultats!$E22,'Diag quali'!S:S,1)*3</f>
        <v>0</v>
      </c>
      <c r="P22" s="42">
        <f t="shared" ref="P22:P23" si="5">IFERROR(L22/O22,0)*100</f>
        <v>0</v>
      </c>
      <c r="Q22" s="43"/>
      <c r="R22" s="44"/>
    </row>
    <row r="23" spans="3:18" ht="22.5" customHeight="1" x14ac:dyDescent="0.25">
      <c r="C23" s="82"/>
      <c r="D23" s="34"/>
      <c r="E23" s="39" t="s">
        <v>9</v>
      </c>
      <c r="G23" s="40">
        <f>COUNTIF('Diag quali'!C:C,Résultats!$E23)</f>
        <v>1</v>
      </c>
      <c r="H23" s="40">
        <f>SUMIF('Diag quali'!C:C,Résultats!$E23,'Diag quali'!S:S)</f>
        <v>0</v>
      </c>
      <c r="I23" s="41">
        <f t="shared" si="3"/>
        <v>0</v>
      </c>
      <c r="K23" s="40">
        <f>SUMIF('Diag quali'!C:C,Résultats!$E23,'Diag quali'!Q:Q)*3</f>
        <v>3</v>
      </c>
      <c r="L23" s="40">
        <f>SUMIF('Diag quali'!C:C,Résultats!$E23,'Diag quali'!R:R)</f>
        <v>0</v>
      </c>
      <c r="M23" s="41">
        <f t="shared" si="4"/>
        <v>0</v>
      </c>
      <c r="O23" s="40">
        <f>SUMIFS('Diag quali'!Q:Q,'Diag quali'!C:C,Résultats!$E23,'Diag quali'!S:S,1)*3</f>
        <v>0</v>
      </c>
      <c r="P23" s="42">
        <f t="shared" si="5"/>
        <v>0</v>
      </c>
      <c r="Q23" s="43"/>
      <c r="R23" s="44"/>
    </row>
    <row r="24" spans="3:18" customFormat="1" ht="22.5" customHeight="1" x14ac:dyDescent="0.25">
      <c r="C24" s="60"/>
      <c r="P24" s="45"/>
      <c r="Q24" s="45"/>
      <c r="R24" s="45"/>
    </row>
    <row r="25" spans="3:18" ht="22.5" customHeight="1" x14ac:dyDescent="0.25">
      <c r="C25" s="177" t="s">
        <v>71</v>
      </c>
      <c r="D25" s="177"/>
      <c r="E25" s="178"/>
      <c r="G25" s="49">
        <f>SUM(G7:G21)</f>
        <v>55</v>
      </c>
      <c r="H25" s="49">
        <f>SUM(H7:H21)</f>
        <v>0</v>
      </c>
      <c r="I25" s="50">
        <f>H25/G25</f>
        <v>0</v>
      </c>
      <c r="K25" s="49">
        <f>SUM(K7:K21)</f>
        <v>225</v>
      </c>
      <c r="L25" s="49">
        <f>SUM(L7:L21)</f>
        <v>0</v>
      </c>
      <c r="M25" s="51">
        <f>IFERROR(L25/K25,0)</f>
        <v>0</v>
      </c>
      <c r="O25" s="49">
        <f>SUM(O7:O21)</f>
        <v>0</v>
      </c>
      <c r="P25" s="42">
        <f>IFERROR(L25/O25,0)*100</f>
        <v>0</v>
      </c>
      <c r="Q25" s="43"/>
      <c r="R25" s="43"/>
    </row>
    <row r="26" spans="3:18" ht="22.5" customHeight="1" x14ac:dyDescent="0.25">
      <c r="I26" s="52">
        <v>1</v>
      </c>
      <c r="M26" s="61">
        <v>1</v>
      </c>
      <c r="P26" s="53">
        <v>1</v>
      </c>
      <c r="Q26" s="53"/>
    </row>
    <row r="27" spans="3:18" ht="22.5" customHeight="1" x14ac:dyDescent="0.25"/>
    <row r="28" spans="3:18" ht="22.5" customHeight="1" x14ac:dyDescent="0.25"/>
    <row r="29" spans="3:18" ht="22.5" customHeight="1" x14ac:dyDescent="0.25"/>
    <row r="30" spans="3:18" ht="22.5" customHeight="1" x14ac:dyDescent="0.25"/>
    <row r="31" spans="3:18" ht="22.5" customHeight="1" x14ac:dyDescent="0.25">
      <c r="C31" s="97"/>
      <c r="D31" s="98"/>
      <c r="E31" s="98"/>
      <c r="F31" s="129"/>
      <c r="G31" s="98"/>
      <c r="H31" s="98"/>
    </row>
    <row r="32" spans="3:18" ht="22.5" customHeight="1" x14ac:dyDescent="0.25">
      <c r="C32" s="97"/>
      <c r="D32" s="98"/>
      <c r="E32" s="98"/>
      <c r="F32" s="129"/>
      <c r="G32" s="98"/>
      <c r="H32" s="98"/>
    </row>
    <row r="33" spans="3:10" ht="22.5" customHeight="1" x14ac:dyDescent="0.25">
      <c r="C33" s="97"/>
      <c r="D33" s="98"/>
      <c r="E33" s="130" t="s">
        <v>134</v>
      </c>
      <c r="F33" s="129"/>
      <c r="G33" s="131">
        <f>P7</f>
        <v>0</v>
      </c>
      <c r="H33" s="98"/>
      <c r="I33" s="28"/>
      <c r="J33" s="128"/>
    </row>
    <row r="34" spans="3:10" ht="22.5" customHeight="1" x14ac:dyDescent="0.25">
      <c r="C34" s="97"/>
      <c r="D34" s="98"/>
      <c r="E34" s="130" t="s">
        <v>135</v>
      </c>
      <c r="F34" s="129"/>
      <c r="G34" s="131">
        <f>P9</f>
        <v>0</v>
      </c>
      <c r="H34" s="98"/>
      <c r="I34" s="28"/>
      <c r="J34" s="128"/>
    </row>
    <row r="35" spans="3:10" ht="22.5" customHeight="1" x14ac:dyDescent="0.25">
      <c r="C35" s="97"/>
      <c r="D35" s="98"/>
      <c r="E35" s="130" t="s">
        <v>136</v>
      </c>
      <c r="F35" s="129"/>
      <c r="G35" s="131">
        <f>P11</f>
        <v>0</v>
      </c>
      <c r="H35" s="98"/>
      <c r="I35" s="28"/>
      <c r="J35" s="128"/>
    </row>
    <row r="36" spans="3:10" ht="22.5" customHeight="1" x14ac:dyDescent="0.25">
      <c r="C36" s="97"/>
      <c r="D36" s="98"/>
      <c r="E36" s="130" t="s">
        <v>137</v>
      </c>
      <c r="F36" s="129"/>
      <c r="G36" s="131">
        <f>AVERAGE(P13:P14)</f>
        <v>0</v>
      </c>
      <c r="H36" s="98"/>
      <c r="I36" s="28"/>
      <c r="J36" s="128"/>
    </row>
    <row r="37" spans="3:10" ht="22.5" customHeight="1" x14ac:dyDescent="0.25">
      <c r="C37" s="97"/>
      <c r="D37" s="98"/>
      <c r="E37" s="130" t="s">
        <v>138</v>
      </c>
      <c r="F37" s="129"/>
      <c r="G37" s="131">
        <f>AVERAGE(P16:P23)</f>
        <v>0</v>
      </c>
      <c r="H37" s="98"/>
      <c r="I37" s="28"/>
      <c r="J37" s="128"/>
    </row>
    <row r="38" spans="3:10" ht="22.5" customHeight="1" x14ac:dyDescent="0.25">
      <c r="E38" s="28"/>
      <c r="F38" s="128"/>
      <c r="G38" s="28"/>
      <c r="H38" s="28"/>
      <c r="I38" s="28"/>
      <c r="J38" s="128"/>
    </row>
    <row r="39" spans="3:10" ht="22.5" customHeight="1" x14ac:dyDescent="0.25">
      <c r="E39" s="28"/>
      <c r="F39" s="128"/>
      <c r="G39" s="28"/>
      <c r="H39" s="28"/>
      <c r="I39" s="28"/>
      <c r="J39" s="128"/>
    </row>
    <row r="40" spans="3:10" ht="22.5" customHeight="1" x14ac:dyDescent="0.25"/>
    <row r="41" spans="3:10" ht="22.5" customHeight="1" x14ac:dyDescent="0.25"/>
    <row r="42" spans="3:10" ht="22.5" customHeight="1" x14ac:dyDescent="0.25"/>
    <row r="43" spans="3:10" ht="22.5" customHeight="1" x14ac:dyDescent="0.25"/>
    <row r="44" spans="3:10" ht="22.5" customHeight="1" x14ac:dyDescent="0.25"/>
    <row r="45" spans="3:10" ht="22.5" customHeight="1" x14ac:dyDescent="0.25"/>
    <row r="46" spans="3:10" ht="22.5" customHeight="1" x14ac:dyDescent="0.25"/>
    <row r="47" spans="3:10" ht="22.5" customHeight="1" x14ac:dyDescent="0.25"/>
    <row r="48" spans="3:10" ht="22.5" customHeight="1" x14ac:dyDescent="0.25"/>
    <row r="49" ht="22.5" customHeight="1" x14ac:dyDescent="0.25"/>
    <row r="50" ht="22.5" customHeight="1" x14ac:dyDescent="0.25"/>
    <row r="51" ht="22.5" customHeight="1" x14ac:dyDescent="0.25"/>
    <row r="52" ht="22.5" customHeight="1" x14ac:dyDescent="0.25"/>
    <row r="53" ht="22.5" customHeight="1" x14ac:dyDescent="0.25"/>
    <row r="54" ht="22.5" customHeight="1" x14ac:dyDescent="0.25"/>
    <row r="55" ht="22.5" customHeight="1" x14ac:dyDescent="0.25"/>
    <row r="56" ht="22.5" customHeight="1" x14ac:dyDescent="0.25"/>
    <row r="57" ht="22.5" customHeight="1" x14ac:dyDescent="0.25"/>
    <row r="58" ht="22.5" customHeight="1" x14ac:dyDescent="0.25"/>
    <row r="59" ht="22.5" customHeight="1" x14ac:dyDescent="0.25"/>
    <row r="60" ht="22.5" customHeight="1" x14ac:dyDescent="0.25"/>
    <row r="61" ht="22.5" customHeight="1" x14ac:dyDescent="0.25"/>
    <row r="62" ht="22.5" customHeight="1" x14ac:dyDescent="0.25"/>
    <row r="63" ht="22.5" customHeight="1" x14ac:dyDescent="0.25"/>
    <row r="64" ht="22.5" customHeight="1" x14ac:dyDescent="0.25"/>
    <row r="65" ht="22.5" customHeight="1" x14ac:dyDescent="0.25"/>
    <row r="66" ht="22.5" customHeight="1" x14ac:dyDescent="0.25"/>
    <row r="67" ht="22.5" customHeight="1" x14ac:dyDescent="0.25"/>
    <row r="68" ht="22.5" customHeight="1" x14ac:dyDescent="0.25"/>
    <row r="69" ht="22.5" customHeight="1" x14ac:dyDescent="0.25"/>
    <row r="70" ht="22.5" customHeight="1" x14ac:dyDescent="0.25"/>
    <row r="71" ht="22.5" customHeight="1" x14ac:dyDescent="0.25"/>
    <row r="72" ht="22.5" customHeight="1" x14ac:dyDescent="0.25"/>
    <row r="73" ht="22.5" customHeight="1" x14ac:dyDescent="0.25"/>
    <row r="74" ht="22.5" customHeight="1" x14ac:dyDescent="0.25"/>
    <row r="75" ht="22.5" customHeight="1" x14ac:dyDescent="0.25"/>
    <row r="76" ht="22.5" customHeight="1" x14ac:dyDescent="0.25"/>
    <row r="77" ht="22.5" customHeight="1" x14ac:dyDescent="0.25"/>
    <row r="78" ht="22.5" customHeight="1" x14ac:dyDescent="0.25"/>
    <row r="79" ht="22.5" customHeight="1" x14ac:dyDescent="0.25"/>
    <row r="80" ht="22.5" customHeight="1" x14ac:dyDescent="0.25"/>
    <row r="81" ht="22.5" customHeight="1" x14ac:dyDescent="0.25"/>
    <row r="82" ht="22.5" customHeight="1" x14ac:dyDescent="0.25"/>
    <row r="83" ht="22.5" customHeight="1" x14ac:dyDescent="0.25"/>
    <row r="84" ht="22.5" customHeight="1" x14ac:dyDescent="0.25"/>
    <row r="85" ht="22.5" customHeight="1" x14ac:dyDescent="0.25"/>
    <row r="86" ht="22.5" customHeight="1" x14ac:dyDescent="0.25"/>
    <row r="87" ht="22.5" customHeight="1" x14ac:dyDescent="0.25"/>
    <row r="88" ht="22.5" customHeight="1" x14ac:dyDescent="0.25"/>
    <row r="89" ht="22.5" customHeight="1" x14ac:dyDescent="0.25"/>
    <row r="90" ht="22.5" customHeight="1" x14ac:dyDescent="0.25"/>
    <row r="91" ht="22.5" customHeight="1" x14ac:dyDescent="0.25"/>
    <row r="92" ht="22.5" customHeight="1" x14ac:dyDescent="0.25"/>
    <row r="93" ht="22.5" customHeight="1" x14ac:dyDescent="0.25"/>
    <row r="94" ht="22.5" customHeight="1" x14ac:dyDescent="0.25"/>
    <row r="95" ht="22.5" customHeight="1" x14ac:dyDescent="0.25"/>
    <row r="96" ht="22.5" customHeight="1" x14ac:dyDescent="0.25"/>
    <row r="97" ht="22.5" customHeight="1" x14ac:dyDescent="0.25"/>
    <row r="98" ht="22.5" customHeight="1" x14ac:dyDescent="0.25"/>
    <row r="99" ht="22.5" customHeight="1" x14ac:dyDescent="0.25"/>
  </sheetData>
  <sheetProtection password="CDDC" sheet="1" formatCells="0" formatColumns="0" formatRows="0" insertColumns="0" insertRows="0" insertHyperlinks="0" deleteColumns="0" deleteRows="0" sort="0" autoFilter="0" pivotTables="0"/>
  <mergeCells count="3">
    <mergeCell ref="C3:P3"/>
    <mergeCell ref="C16:C21"/>
    <mergeCell ref="C25:E25"/>
  </mergeCells>
  <conditionalFormatting sqref="I25:I26 I7 I9 I11 I13:I14 I16:I23">
    <cfRule type="iconSet" priority="44">
      <iconSet iconSet="3Symbols2">
        <cfvo type="percent" val="0"/>
        <cfvo type="percent" val="50"/>
        <cfvo type="percent" val="75"/>
      </iconSet>
    </cfRule>
  </conditionalFormatting>
  <conditionalFormatting sqref="M25:M26 M7 M9 M11 M13:M14 M16:M23">
    <cfRule type="colorScale" priority="43">
      <colorScale>
        <cfvo type="min"/>
        <cfvo type="percentile" val="50"/>
        <cfvo type="max"/>
        <color rgb="FFF8696B"/>
        <color rgb="FFFFEB84"/>
        <color rgb="FF63BE7B"/>
      </colorScale>
    </cfRule>
  </conditionalFormatting>
  <conditionalFormatting sqref="E7">
    <cfRule type="expression" dxfId="29" priority="40">
      <formula>P7&gt;75</formula>
    </cfRule>
    <cfRule type="expression" dxfId="28" priority="41">
      <formula>P7&gt;50</formula>
    </cfRule>
    <cfRule type="expression" dxfId="27" priority="42">
      <formula>P7&gt;25</formula>
    </cfRule>
  </conditionalFormatting>
  <conditionalFormatting sqref="E9">
    <cfRule type="expression" dxfId="26" priority="37">
      <formula>P9&gt;75</formula>
    </cfRule>
    <cfRule type="expression" dxfId="25" priority="38">
      <formula>P9&gt;50</formula>
    </cfRule>
    <cfRule type="expression" dxfId="24" priority="39">
      <formula>P9&gt;25</formula>
    </cfRule>
  </conditionalFormatting>
  <conditionalFormatting sqref="E11">
    <cfRule type="expression" dxfId="23" priority="34">
      <formula>P11&gt;75</formula>
    </cfRule>
    <cfRule type="expression" dxfId="22" priority="35">
      <formula>P11&gt;50</formula>
    </cfRule>
    <cfRule type="expression" dxfId="21" priority="36">
      <formula>P11&gt;25</formula>
    </cfRule>
  </conditionalFormatting>
  <conditionalFormatting sqref="E16">
    <cfRule type="expression" dxfId="20" priority="28">
      <formula>P16&gt;75</formula>
    </cfRule>
    <cfRule type="expression" dxfId="19" priority="29">
      <formula>P16&gt;50</formula>
    </cfRule>
    <cfRule type="expression" dxfId="18" priority="30">
      <formula>P16&gt;25</formula>
    </cfRule>
  </conditionalFormatting>
  <conditionalFormatting sqref="E17">
    <cfRule type="expression" dxfId="17" priority="25">
      <formula>P17&gt;75</formula>
    </cfRule>
    <cfRule type="expression" dxfId="16" priority="26">
      <formula>P17&gt;50</formula>
    </cfRule>
    <cfRule type="expression" dxfId="15" priority="27">
      <formula>P17&gt;25</formula>
    </cfRule>
  </conditionalFormatting>
  <conditionalFormatting sqref="E18">
    <cfRule type="expression" dxfId="14" priority="22">
      <formula>P18&gt;75</formula>
    </cfRule>
    <cfRule type="expression" dxfId="13" priority="23">
      <formula>P18&gt;50</formula>
    </cfRule>
    <cfRule type="expression" dxfId="12" priority="24">
      <formula>P18&gt;25</formula>
    </cfRule>
  </conditionalFormatting>
  <conditionalFormatting sqref="E19">
    <cfRule type="expression" dxfId="11" priority="19">
      <formula>P19&gt;75</formula>
    </cfRule>
    <cfRule type="expression" dxfId="10" priority="20">
      <formula>P19&gt;50</formula>
    </cfRule>
    <cfRule type="expression" dxfId="9" priority="21">
      <formula>P19&gt;25</formula>
    </cfRule>
  </conditionalFormatting>
  <conditionalFormatting sqref="E20:E23">
    <cfRule type="expression" dxfId="8" priority="16">
      <formula>P20&gt;75</formula>
    </cfRule>
    <cfRule type="expression" dxfId="7" priority="17">
      <formula>P20&gt;50</formula>
    </cfRule>
    <cfRule type="expression" dxfId="6" priority="18">
      <formula>P20&gt;25</formula>
    </cfRule>
  </conditionalFormatting>
  <conditionalFormatting sqref="E21:E23">
    <cfRule type="expression" dxfId="5" priority="13">
      <formula>P21&gt;75</formula>
    </cfRule>
    <cfRule type="expression" dxfId="4" priority="14">
      <formula>P21&gt;50</formula>
    </cfRule>
    <cfRule type="expression" dxfId="3" priority="15">
      <formula>P21&gt;25</formula>
    </cfRule>
  </conditionalFormatting>
  <conditionalFormatting sqref="E13:E14">
    <cfRule type="expression" dxfId="2" priority="1">
      <formula>P13&gt;75</formula>
    </cfRule>
    <cfRule type="expression" dxfId="1" priority="2">
      <formula>P13&gt;50</formula>
    </cfRule>
    <cfRule type="expression" dxfId="0" priority="3">
      <formula>P13&gt;25</formula>
    </cfRule>
  </conditionalFormatting>
  <pageMargins left="0.7" right="0.7" top="0.75" bottom="0.75" header="0.3" footer="0.3"/>
  <pageSetup orientation="portrait" horizontalDpi="200" verticalDpi="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2:D7"/>
  <sheetViews>
    <sheetView workbookViewId="0">
      <selection activeCell="D21" sqref="D21"/>
    </sheetView>
  </sheetViews>
  <sheetFormatPr baseColWidth="10" defaultColWidth="9.140625" defaultRowHeight="14.25" x14ac:dyDescent="0.2"/>
  <cols>
    <col min="1" max="1" width="33.28515625" style="26" bestFit="1" customWidth="1"/>
    <col min="2" max="16384" width="9.140625" style="26"/>
  </cols>
  <sheetData>
    <row r="2" spans="1:4" ht="15" x14ac:dyDescent="0.25">
      <c r="A2" s="55" t="s">
        <v>72</v>
      </c>
      <c r="B2" s="55">
        <v>4</v>
      </c>
      <c r="C2" s="55">
        <v>3</v>
      </c>
      <c r="D2" s="55">
        <v>2</v>
      </c>
    </row>
    <row r="3" spans="1:4" x14ac:dyDescent="0.2">
      <c r="A3" s="56">
        <v>1</v>
      </c>
      <c r="B3" s="56">
        <v>3</v>
      </c>
      <c r="C3" s="56">
        <v>3</v>
      </c>
      <c r="D3" s="56">
        <v>3</v>
      </c>
    </row>
    <row r="4" spans="1:4" x14ac:dyDescent="0.2">
      <c r="A4" s="56">
        <v>2</v>
      </c>
      <c r="B4" s="56">
        <v>2</v>
      </c>
      <c r="C4" s="56">
        <v>1.5</v>
      </c>
      <c r="D4" s="56">
        <v>0</v>
      </c>
    </row>
    <row r="5" spans="1:4" x14ac:dyDescent="0.2">
      <c r="A5" s="56">
        <v>3</v>
      </c>
      <c r="B5" s="56">
        <v>1</v>
      </c>
      <c r="C5" s="56">
        <v>0</v>
      </c>
      <c r="D5" s="56">
        <v>0</v>
      </c>
    </row>
    <row r="6" spans="1:4" x14ac:dyDescent="0.2">
      <c r="A6" s="56">
        <v>4</v>
      </c>
      <c r="B6" s="56">
        <v>0</v>
      </c>
      <c r="C6" s="56">
        <v>0</v>
      </c>
      <c r="D6" s="56">
        <v>0</v>
      </c>
    </row>
    <row r="7" spans="1:4" x14ac:dyDescent="0.2">
      <c r="A7" s="57">
        <v>0</v>
      </c>
      <c r="B7" s="57">
        <v>0</v>
      </c>
      <c r="C7" s="57">
        <v>0</v>
      </c>
      <c r="D7" s="57">
        <v>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4"/>
  <sheetViews>
    <sheetView showGridLines="0" workbookViewId="0">
      <selection activeCell="G29" sqref="G29"/>
    </sheetView>
  </sheetViews>
  <sheetFormatPr baseColWidth="10" defaultRowHeight="15" x14ac:dyDescent="0.25"/>
  <sheetData>
    <row r="1" spans="1:4" ht="18" x14ac:dyDescent="0.25">
      <c r="A1" s="141"/>
    </row>
    <row r="4" spans="1:4" ht="18" x14ac:dyDescent="0.25">
      <c r="D4" s="142" t="s">
        <v>172</v>
      </c>
    </row>
  </sheetData>
  <sheetProtection password="CDDC" sheet="1" objects="1" scenarios="1" formatCells="0" formatColumns="0" formatRows="0" insertColumns="0" insertRows="0" insertHyperlinks="0" deleteColumns="0" deleteRows="0"/>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Présentation</vt:lpstr>
      <vt:lpstr>Diag quanti</vt:lpstr>
      <vt:lpstr>Fiche ID</vt:lpstr>
      <vt:lpstr>Diag quali</vt:lpstr>
      <vt:lpstr>Résultats</vt:lpstr>
      <vt:lpstr>Notation</vt:lpstr>
      <vt:lpstr>Graphique</vt:lpstr>
    </vt:vector>
  </TitlesOfParts>
  <Company>CHU de Nancy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PIERRON Noémie</dc:creator>
  <cp:lastModifiedBy>noemie pierron</cp:lastModifiedBy>
  <cp:lastPrinted>2016-02-04T13:00:34Z</cp:lastPrinted>
  <dcterms:created xsi:type="dcterms:W3CDTF">2015-06-30T12:15:23Z</dcterms:created>
  <dcterms:modified xsi:type="dcterms:W3CDTF">2016-04-06T14:49:01Z</dcterms:modified>
</cp:coreProperties>
</file>