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gwenola.rey\Documents\DOSSIERS 2021\ONDAM\"/>
    </mc:Choice>
  </mc:AlternateContent>
  <bookViews>
    <workbookView xWindow="0" yWindow="0" windowWidth="28800" windowHeight="11700"/>
  </bookViews>
  <sheets>
    <sheet name="Calcul_PERTES RECETTES" sheetId="1" r:id="rId1"/>
    <sheet name="Feuil1" sheetId="4" state="hidden" r:id="rId2"/>
  </sheets>
  <definedNames>
    <definedName name="_xlnm._FilterDatabase" localSheetId="1" hidden="1">Feuil1!$A$1:$G$101</definedName>
    <definedName name="FINESS_EJ__juridique">'Calcul_PERTES RECETTES'!$B$3</definedName>
    <definedName name="FINESS_ET__structure">'Calcul_PERTES RECETTES'!$B$2</definedName>
    <definedName name="pertesREC_AJ_capinst">'Calcul_PERTES RECETTES'!$B$32</definedName>
    <definedName name="pertesREC_AJ_montant_baisserecettes_janvmars21">'Calcul_PERTES RECETTES'!$B$38</definedName>
    <definedName name="pertesREC_AJ_montant_TJheb">'Calcul_PERTES RECETTES'!$B$34</definedName>
    <definedName name="pertesREC_AJ_nb_j_nonréalisées">'Calcul_PERTES RECETTES'!$B$37</definedName>
    <definedName name="pertesREC_AJ_nb_j_ouverture">'Calcul_PERTES RECETTES'!$B$33</definedName>
    <definedName name="pertesREC_AJ_tx_occup_ant">'Calcul_PERTES RECETTES'!$B$35</definedName>
    <definedName name="pertesREC_AJ_tx_occup_marsmai">'Calcul_PERTES RECETTES'!$B$36</definedName>
    <definedName name="pertesREC_HP_capinst">'Calcul_PERTES RECETTES'!$B$12</definedName>
    <definedName name="pertesREC_HP_montant_comp">'Calcul_PERTES RECETTES'!$B$18</definedName>
    <definedName name="pertesREC_HP_montant_hebetdep">'Calcul_PERTES RECETTES'!$B$14</definedName>
    <definedName name="pertesREC_HP_nb_j_nonréalisées">'Calcul_PERTES RECETTES'!$B$17</definedName>
    <definedName name="pertesREC_HP_tarif_median">'Calcul_PERTES RECETTES'!$B$13</definedName>
    <definedName name="pertesREC_HP_tx_occup_ant">'Calcul_PERTES RECETTES'!$B$15</definedName>
    <definedName name="pertesREC_HP_tx_occup_marsmai">'Calcul_PERTES RECETTES'!$B$16</definedName>
    <definedName name="pertesREC_HT_capinst">'Calcul_PERTES RECETTES'!$B$22</definedName>
    <definedName name="pertesREC_HT_montant_comp">'Calcul_PERTES RECETTES'!$B$28</definedName>
    <definedName name="pertesREC_HT_montant_hebetdep">'Calcul_PERTES RECETTES'!$B$24</definedName>
    <definedName name="pertesREC_HT_nb_j_nonréalisées">'Calcul_PERTES RECETTES'!$B$27</definedName>
    <definedName name="pertesREC_HT_tarif_median">'Calcul_PERTES RECETTES'!$B$23</definedName>
    <definedName name="pertesREC_HT_tx_occup_ant">'Calcul_PERTES RECETTES'!$B$25</definedName>
    <definedName name="pertesREC_HT_tx_occup_marsmai">'Calcul_PERTES RECETTES'!$B$26</definedName>
    <definedName name="pertesREC_montant_total_pertes_recettes">'Calcul_PERTES RECETTES'!$B$41</definedName>
    <definedName name="pertesREC_TVA">'Calcul_PERTES RECETTES'!$B$9</definedName>
    <definedName name="raison_sociale">'Calcul_PERTES RECETTES'!$B$4</definedName>
  </definedNames>
  <calcPr calcId="191029"/>
</workbook>
</file>

<file path=xl/calcChain.xml><?xml version="1.0" encoding="utf-8"?>
<calcChain xmlns="http://schemas.openxmlformats.org/spreadsheetml/2006/main">
  <c r="B37" i="1" l="1"/>
  <c r="B27" i="1"/>
  <c r="B17" i="1"/>
  <c r="B13" i="1" l="1"/>
  <c r="B18" i="1" l="1"/>
  <c r="B23" i="1" l="1"/>
  <c r="D9" i="1" l="1"/>
  <c r="D18" i="1" l="1"/>
  <c r="D3" i="1"/>
  <c r="D2" i="1"/>
  <c r="D38" i="1" l="1"/>
  <c r="D28" i="1"/>
  <c r="B38" i="1" l="1"/>
  <c r="C34" i="1"/>
  <c r="B28" i="1"/>
  <c r="B41" i="1" l="1"/>
</calcChain>
</file>

<file path=xl/sharedStrings.xml><?xml version="1.0" encoding="utf-8"?>
<sst xmlns="http://schemas.openxmlformats.org/spreadsheetml/2006/main" count="260" uniqueCount="241">
  <si>
    <t>Régime fiscal de l'ESMS</t>
  </si>
  <si>
    <t>Oui/Non</t>
  </si>
  <si>
    <t xml:space="preserve">Observations </t>
  </si>
  <si>
    <t>Votre ESMS est-il assujetti à la TVA ?</t>
  </si>
  <si>
    <r>
      <t xml:space="preserve">Hébergement </t>
    </r>
    <r>
      <rPr>
        <b/>
        <u/>
        <sz val="10"/>
        <color indexed="8"/>
        <rFont val="Calibri"/>
        <family val="2"/>
      </rPr>
      <t>permanent</t>
    </r>
  </si>
  <si>
    <t>Capacités financées et installées</t>
  </si>
  <si>
    <t>Activité non réalisée en nombre de journées par rapport au TO de référence, tenant compte d'une décote de 10%</t>
  </si>
  <si>
    <t>Décote de 10 % pour tenir compte des baisses de charges associée à la diminution de l'activité</t>
  </si>
  <si>
    <t>Montant de la compensation dans la limite des tarifs "plafond" retenus</t>
  </si>
  <si>
    <r>
      <t xml:space="preserve">Hébergement </t>
    </r>
    <r>
      <rPr>
        <b/>
        <u/>
        <sz val="10"/>
        <color indexed="8"/>
        <rFont val="Calibri"/>
        <family val="2"/>
      </rPr>
      <t>temporaire</t>
    </r>
  </si>
  <si>
    <t>Accueil de jour</t>
  </si>
  <si>
    <t>Montant tarif journalier afférent à l'hébergement (pris en compte dans la limite de 30€ TTC pour les ESMS concernés)</t>
  </si>
  <si>
    <t xml:space="preserve">Montant de la baisse des recettes pris en compte dans la limite des tarifs "plafond" retenus </t>
  </si>
  <si>
    <t>MONTANT TOTAL DE LA COMPENSATION DE PERTES DE RECETTES</t>
  </si>
  <si>
    <t>2A</t>
  </si>
  <si>
    <t>2B</t>
  </si>
  <si>
    <t>Identification de la structure</t>
  </si>
  <si>
    <t>FINESS ET (structure) :</t>
  </si>
  <si>
    <t>Raison sociale ESMS:</t>
  </si>
  <si>
    <t>FINESS EJ (juridique) :</t>
  </si>
  <si>
    <t>DEBUT_FINESS</t>
  </si>
  <si>
    <t>NOM_DEPARTEMENT</t>
  </si>
  <si>
    <t>Prix HP CS</t>
  </si>
  <si>
    <t>Prix HP 5/6</t>
  </si>
  <si>
    <t>TOTAL HP + GIR 5/6</t>
  </si>
  <si>
    <t>Prix HT</t>
  </si>
  <si>
    <t>Prix HT + Gir 5/6</t>
  </si>
  <si>
    <t>01</t>
  </si>
  <si>
    <t>Ain</t>
  </si>
  <si>
    <t>03</t>
  </si>
  <si>
    <t>Allier</t>
  </si>
  <si>
    <t>07</t>
  </si>
  <si>
    <t>Ardeche</t>
  </si>
  <si>
    <t>15</t>
  </si>
  <si>
    <t>Cantal</t>
  </si>
  <si>
    <t>26</t>
  </si>
  <si>
    <t>Drome</t>
  </si>
  <si>
    <t>38</t>
  </si>
  <si>
    <t>Isere</t>
  </si>
  <si>
    <t>42</t>
  </si>
  <si>
    <t>Loire</t>
  </si>
  <si>
    <t>08</t>
  </si>
  <si>
    <t>Ardennes</t>
  </si>
  <si>
    <t>09</t>
  </si>
  <si>
    <t>Ariege</t>
  </si>
  <si>
    <t>10</t>
  </si>
  <si>
    <t>Aube</t>
  </si>
  <si>
    <t>11</t>
  </si>
  <si>
    <t>Aude</t>
  </si>
  <si>
    <t>12</t>
  </si>
  <si>
    <t>Aveyron</t>
  </si>
  <si>
    <t>43</t>
  </si>
  <si>
    <t>Haute-Loire</t>
  </si>
  <si>
    <t>14</t>
  </si>
  <si>
    <t>Calvados</t>
  </si>
  <si>
    <t>63</t>
  </si>
  <si>
    <t>Puy-de-Dome</t>
  </si>
  <si>
    <t>69</t>
  </si>
  <si>
    <t>Rhone</t>
  </si>
  <si>
    <t>73</t>
  </si>
  <si>
    <t>Savoie</t>
  </si>
  <si>
    <t>74</t>
  </si>
  <si>
    <t>Haute-Savoie</t>
  </si>
  <si>
    <t>21</t>
  </si>
  <si>
    <t>Cote-d'Or</t>
  </si>
  <si>
    <t>25</t>
  </si>
  <si>
    <t>Doubs</t>
  </si>
  <si>
    <t>22</t>
  </si>
  <si>
    <t>Cotes-d'Armor</t>
  </si>
  <si>
    <t>39</t>
  </si>
  <si>
    <t>Jura</t>
  </si>
  <si>
    <t>58</t>
  </si>
  <si>
    <t>Nievre</t>
  </si>
  <si>
    <t>70</t>
  </si>
  <si>
    <t>Haute-Saone</t>
  </si>
  <si>
    <t>71</t>
  </si>
  <si>
    <t>Saone-et-Loire</t>
  </si>
  <si>
    <t>27</t>
  </si>
  <si>
    <t>Eure</t>
  </si>
  <si>
    <t>89</t>
  </si>
  <si>
    <t>Yonne</t>
  </si>
  <si>
    <t>29</t>
  </si>
  <si>
    <t>Finistere</t>
  </si>
  <si>
    <t>CORSE-DU-SUD</t>
  </si>
  <si>
    <t>30</t>
  </si>
  <si>
    <t>Gard</t>
  </si>
  <si>
    <t>31</t>
  </si>
  <si>
    <t>Haute-Garonne</t>
  </si>
  <si>
    <t>32</t>
  </si>
  <si>
    <t>Gers</t>
  </si>
  <si>
    <t>90</t>
  </si>
  <si>
    <t>Territoire de Belfort</t>
  </si>
  <si>
    <t>34</t>
  </si>
  <si>
    <t>Herault</t>
  </si>
  <si>
    <t>35</t>
  </si>
  <si>
    <t>Ille-et-Vilaine</t>
  </si>
  <si>
    <t>18</t>
  </si>
  <si>
    <t>Cher</t>
  </si>
  <si>
    <t>28</t>
  </si>
  <si>
    <t>Eure-et-Loir</t>
  </si>
  <si>
    <t>36</t>
  </si>
  <si>
    <t>Indre</t>
  </si>
  <si>
    <t>37</t>
  </si>
  <si>
    <t>Indre-et-Loire</t>
  </si>
  <si>
    <t>41</t>
  </si>
  <si>
    <t>Loir-et-Cher</t>
  </si>
  <si>
    <t>45</t>
  </si>
  <si>
    <t>Loiret</t>
  </si>
  <si>
    <t>02</t>
  </si>
  <si>
    <t>Aisne</t>
  </si>
  <si>
    <t>59</t>
  </si>
  <si>
    <t>Nord</t>
  </si>
  <si>
    <t>44</t>
  </si>
  <si>
    <t>Loire-Atlantique</t>
  </si>
  <si>
    <t>60</t>
  </si>
  <si>
    <t>Oise</t>
  </si>
  <si>
    <t>46</t>
  </si>
  <si>
    <t>Lot</t>
  </si>
  <si>
    <t>62</t>
  </si>
  <si>
    <t>Pas-de-Calais</t>
  </si>
  <si>
    <t>48</t>
  </si>
  <si>
    <t>Lozere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</si>
  <si>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</si>
  <si>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</si>
  <si>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</si>
  <si>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</si>
  <si>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</si>
  <si>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</si>
  <si>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</si>
  <si>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</si>
  <si>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</si>
  <si>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</si>
  <si>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</si>
  <si>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</si>
  <si>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</si>
  <si>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</si>
  <si>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</si>
  <si>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</si>
  <si>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</si>
  <si>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</si>
  <si>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80</t>
  </si>
  <si>
    <t>Somme</t>
  </si>
  <si>
    <t>75</t>
  </si>
  <si>
    <t>Paris</t>
  </si>
  <si>
    <t>77</t>
  </si>
  <si>
    <t>Seine-et-Marne</t>
  </si>
  <si>
    <t>61</t>
  </si>
  <si>
    <t>Orne</t>
  </si>
  <si>
    <t>78</t>
  </si>
  <si>
    <t>Yvelines</t>
  </si>
  <si>
    <t>91</t>
  </si>
  <si>
    <t>Essonne</t>
  </si>
  <si>
    <t>92</t>
  </si>
  <si>
    <t>Hauts-de-Seine</t>
  </si>
  <si>
    <t>65</t>
  </si>
  <si>
    <t>Hautes-Pyrenees</t>
  </si>
  <si>
    <t>66</t>
  </si>
  <si>
    <t>Pyrenees-Orientales</t>
  </si>
  <si>
    <t>67</t>
  </si>
  <si>
    <t>Bas-Rhin</t>
  </si>
  <si>
    <t>68</t>
  </si>
  <si>
    <t>Haut-Rhin</t>
  </si>
  <si>
    <t>93</t>
  </si>
  <si>
    <t>Seine-Saint-Denis</t>
  </si>
  <si>
    <t>94</t>
  </si>
  <si>
    <t>Val-de-Marne</t>
  </si>
  <si>
    <t>95</t>
  </si>
  <si>
    <t>VAL-D'OISE</t>
  </si>
  <si>
    <t>72</t>
  </si>
  <si>
    <t>Sarthe</t>
  </si>
  <si>
    <t>16</t>
  </si>
  <si>
    <t>Charente</t>
  </si>
  <si>
    <t>17</t>
  </si>
  <si>
    <t>Charente-Maritime</t>
  </si>
  <si>
    <t>76</t>
  </si>
  <si>
    <t>Seine-Maritime</t>
  </si>
  <si>
    <t>19</t>
  </si>
  <si>
    <t>Correze</t>
  </si>
  <si>
    <t>23</t>
  </si>
  <si>
    <t>Creuse</t>
  </si>
  <si>
    <t>24</t>
  </si>
  <si>
    <t>Dordogne</t>
  </si>
  <si>
    <t>33</t>
  </si>
  <si>
    <t>Gironde</t>
  </si>
  <si>
    <t>81</t>
  </si>
  <si>
    <t>Tarn</t>
  </si>
  <si>
    <t>82</t>
  </si>
  <si>
    <t>Tarn-et-Garonne</t>
  </si>
  <si>
    <t>40</t>
  </si>
  <si>
    <t>Landes</t>
  </si>
  <si>
    <t>47</t>
  </si>
  <si>
    <t>Lot-et-Garonne</t>
  </si>
  <si>
    <t>85</t>
  </si>
  <si>
    <t>Vendee</t>
  </si>
  <si>
    <t>64</t>
  </si>
  <si>
    <t>Pyrenees-Atlantiques</t>
  </si>
  <si>
    <t>79</t>
  </si>
  <si>
    <t>Deux-Sevres</t>
  </si>
  <si>
    <t>88</t>
  </si>
  <si>
    <t>Vosges</t>
  </si>
  <si>
    <t>86</t>
  </si>
  <si>
    <t>Vienne</t>
  </si>
  <si>
    <t>87</t>
  </si>
  <si>
    <t>Haute-Vienne</t>
  </si>
  <si>
    <t>04</t>
  </si>
  <si>
    <t>Alpes-de-Haute-Provence</t>
  </si>
  <si>
    <t>05</t>
  </si>
  <si>
    <t>Hautes-Alpes</t>
  </si>
  <si>
    <t>06</t>
  </si>
  <si>
    <t>Alpes-Maritimes</t>
  </si>
  <si>
    <t>13</t>
  </si>
  <si>
    <t>Bouches-du-Rhone</t>
  </si>
  <si>
    <t>83</t>
  </si>
  <si>
    <t>Var</t>
  </si>
  <si>
    <t>Guadeloupe</t>
  </si>
  <si>
    <t>Martinique</t>
  </si>
  <si>
    <t>Guyane</t>
  </si>
  <si>
    <t>84</t>
  </si>
  <si>
    <t>Vaucluse</t>
  </si>
  <si>
    <t>OUI</t>
  </si>
  <si>
    <t>NON</t>
  </si>
  <si>
    <t>La Réunion</t>
  </si>
  <si>
    <t>Haute-Corse</t>
  </si>
  <si>
    <t>Montant total des tarifs "hébergement" et "dépendance" (dans la limite du tarif médian départemental)</t>
  </si>
  <si>
    <t>Pour afficher le tarif médian de votre département, veuillez saisir votre FINESS.</t>
  </si>
  <si>
    <t>9701</t>
  </si>
  <si>
    <t>Collecte des pertes de recettes - EHPAD (HP, HT et AJ) ET AJA UNIQUEMENT - 1er janvier au 31 mars 2021</t>
  </si>
  <si>
    <r>
      <t xml:space="preserve">Taux d'occupation moyen 2021  réalisé pour la </t>
    </r>
    <r>
      <rPr>
        <b/>
        <sz val="10"/>
        <color indexed="10"/>
        <rFont val="Calibri"/>
        <family val="2"/>
      </rPr>
      <t>période du 1er janvier au 31 mars 2021</t>
    </r>
  </si>
  <si>
    <t>*ou de l'activité prévisionnelle 2021 si création durant les 3 derniers exercices</t>
  </si>
  <si>
    <t>Tarif médian départemental HP + tarif dépendance médian GIR5/6
Source : Prix-ESMS CNSA au 31 décembre 2019</t>
  </si>
  <si>
    <t>Tarif médian départemental HT + tarif dépendance médian GIR5/6
Source : Prix-ESMS CNSA au 31 décembre 2019</t>
  </si>
  <si>
    <t>Taux d'occupation moyen réalisé sur les 3 années 2017-2018-2019</t>
  </si>
  <si>
    <r>
      <t xml:space="preserve">Le taux à indiquer est la </t>
    </r>
    <r>
      <rPr>
        <i/>
        <u/>
        <sz val="10"/>
        <color indexed="8"/>
        <rFont val="Calibri"/>
        <family val="2"/>
      </rPr>
      <t>moyenne des taux</t>
    </r>
    <r>
      <rPr>
        <i/>
        <sz val="10"/>
        <color indexed="8"/>
        <rFont val="Calibri"/>
        <family val="2"/>
      </rPr>
      <t xml:space="preserve"> d'occupation"hébergement" pour les 3 années concernées</t>
    </r>
  </si>
  <si>
    <t>9702</t>
  </si>
  <si>
    <t>9703</t>
  </si>
  <si>
    <t>9704</t>
  </si>
  <si>
    <r>
      <t xml:space="preserve">Le taux à indiquer est la </t>
    </r>
    <r>
      <rPr>
        <i/>
        <u/>
        <sz val="10"/>
        <color indexed="8"/>
        <rFont val="Calibri"/>
        <family val="2"/>
      </rPr>
      <t>moyenne des taux</t>
    </r>
    <r>
      <rPr>
        <i/>
        <sz val="10"/>
        <color indexed="8"/>
        <rFont val="Calibri"/>
        <family val="2"/>
      </rPr>
      <t xml:space="preserve"> d'occupation"hébergement" pour les 3 mois concernés</t>
    </r>
  </si>
  <si>
    <r>
      <t xml:space="preserve">Le taux à indiquer est la </t>
    </r>
    <r>
      <rPr>
        <i/>
        <u/>
        <sz val="10"/>
        <color indexed="8"/>
        <rFont val="Calibri"/>
        <family val="2"/>
      </rPr>
      <t>moyenne des taux</t>
    </r>
    <r>
      <rPr>
        <i/>
        <sz val="10"/>
        <color indexed="8"/>
        <rFont val="Calibri"/>
        <family val="2"/>
      </rPr>
      <t xml:space="preserve"> AJ pour les 3 mois concernés</t>
    </r>
  </si>
  <si>
    <r>
      <t xml:space="preserve">Le taux à indiquer est la </t>
    </r>
    <r>
      <rPr>
        <i/>
        <u/>
        <sz val="10"/>
        <color indexed="8"/>
        <rFont val="Calibri"/>
        <family val="2"/>
      </rPr>
      <t>moyenne des taux</t>
    </r>
    <r>
      <rPr>
        <i/>
        <sz val="10"/>
        <color indexed="8"/>
        <rFont val="Calibri"/>
        <family val="2"/>
      </rPr>
      <t xml:space="preserve"> AJ pour les 3 années concernées</t>
    </r>
  </si>
  <si>
    <t>Pour afficher le tarif médian de votre département, veuillez saisir votre FINESS ET dans la cellule B2.</t>
  </si>
  <si>
    <r>
      <t xml:space="preserve">Nombre de jours d'ouverture pris en compte pour la </t>
    </r>
    <r>
      <rPr>
        <b/>
        <sz val="10"/>
        <color indexed="10"/>
        <rFont val="Calibri"/>
        <family val="2"/>
      </rPr>
      <t>période du 1er janvier au 31 mars 2021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(dans la limite de 5 jours hebdomadaires)</t>
    </r>
    <r>
      <rPr>
        <b/>
        <sz val="10"/>
        <color indexed="10"/>
        <rFont val="Calibri"/>
        <family val="2"/>
      </rPr>
      <t xml:space="preserve"> soit 64 jours maximum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</si>
</sst>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€&quot;;\-#,##0\ &quot;€&quot;"/>
    <numFmt numFmtId="164" formatCode="#,##0.00\ &quot;€&quot;"/>
    <numFmt numFmtId="165" formatCode="#,##0\ &quot;€&quot;"/>
  </numFmts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u/>
      <sz val="10"/>
      <color indexed="8"/>
      <name val="Calibri"/>
      <family val="2"/>
    </font>
    <font>
      <i/>
      <u/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8" fillId="0" borderId="0"/>
  </cellStyleXfs>
  <cellXfs count="77">
    <xf numFmtId="0" fontId="0" fillId="0" borderId="0" xfId="0"/>
    <xf numFmtId="0" fontId="8" fillId="2" borderId="0" xfId="0" applyFont="1" applyFill="1" applyAlignment="1"/>
    <xf numFmtId="0" fontId="7" fillId="2" borderId="0" xfId="0" applyFont="1" applyFill="1" applyAlignment="1"/>
    <xf numFmtId="0" fontId="7" fillId="0" borderId="0" xfId="0" applyFont="1" applyAlignment="1"/>
    <xf numFmtId="0" fontId="7" fillId="0" borderId="0" xfId="0" applyFont="1" applyFill="1" applyAlignment="1"/>
    <xf numFmtId="0" fontId="7" fillId="0" borderId="0" xfId="0" applyFont="1" applyAlignment="1">
      <alignment horizontal="center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2" fillId="2" borderId="0" xfId="0" applyFont="1" applyFill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19" fillId="7" borderId="8" xfId="0" applyFont="1" applyFill="1" applyBorder="1" applyAlignment="1">
      <alignment vertical="center"/>
    </xf>
    <xf numFmtId="0" fontId="19" fillId="7" borderId="9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3" fontId="7" fillId="0" borderId="6" xfId="0" applyNumberFormat="1" applyFont="1" applyBorder="1" applyAlignment="1" applyProtection="1">
      <alignment horizontal="center" vertical="center" wrapText="1"/>
      <protection locked="0"/>
    </xf>
    <xf numFmtId="9" fontId="7" fillId="0" borderId="6" xfId="0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3" fontId="7" fillId="5" borderId="6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3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164" fontId="7" fillId="5" borderId="6" xfId="0" applyNumberFormat="1" applyFont="1" applyFill="1" applyBorder="1" applyAlignment="1" applyProtection="1">
      <alignment horizontal="center" vertical="center" wrapText="1"/>
    </xf>
    <xf numFmtId="9" fontId="7" fillId="0" borderId="0" xfId="0" applyNumberFormat="1" applyFont="1" applyAlignment="1">
      <alignment vertical="center" wrapText="1"/>
    </xf>
    <xf numFmtId="9" fontId="11" fillId="0" borderId="0" xfId="0" applyNumberFormat="1" applyFont="1" applyAlignment="1">
      <alignment horizontal="left" vertical="center" wrapText="1"/>
    </xf>
    <xf numFmtId="0" fontId="14" fillId="3" borderId="1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" fontId="7" fillId="0" borderId="0" xfId="0" applyNumberFormat="1" applyFont="1" applyFill="1" applyAlignment="1">
      <alignment vertical="center"/>
    </xf>
    <xf numFmtId="165" fontId="9" fillId="6" borderId="4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 applyProtection="1">
      <alignment horizontal="center" vertical="center" wrapText="1"/>
      <protection locked="0"/>
    </xf>
    <xf numFmtId="3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5" fontId="9" fillId="6" borderId="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49" fontId="22" fillId="0" borderId="11" xfId="0" quotePrefix="1" applyNumberFormat="1" applyFont="1" applyBorder="1" applyAlignment="1" applyProtection="1">
      <alignment vertical="center"/>
      <protection locked="0"/>
    </xf>
    <xf numFmtId="49" fontId="22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</xf>
    <xf numFmtId="49" fontId="0" fillId="0" borderId="0" xfId="0" applyNumberFormat="1" applyProtection="1"/>
    <xf numFmtId="0" fontId="0" fillId="0" borderId="0" xfId="0" applyProtection="1"/>
    <xf numFmtId="0" fontId="0" fillId="4" borderId="0" xfId="0" applyFill="1" applyProtection="1"/>
    <xf numFmtId="0" fontId="0" fillId="8" borderId="0" xfId="0" applyFill="1" applyProtection="1"/>
    <xf numFmtId="0" fontId="0" fillId="0" borderId="0" xfId="0" applyFill="1" applyProtection="1"/>
    <xf numFmtId="49" fontId="0" fillId="0" borderId="0" xfId="0" applyNumberFormat="1" applyFill="1" applyProtection="1"/>
    <xf numFmtId="0" fontId="16" fillId="2" borderId="0" xfId="0" applyFont="1" applyFill="1" applyAlignment="1">
      <alignment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15">
    <dxf>
      <fill>
        <patternFill>
          <bgColor rgb="FFFFFF00"/>
        </patternFill>
      </fill>
    </dxf>
    <dxf>
      <font>
        <color rgb="FF9C0006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42"/>
  <sheetViews>
    <sheetView showGridLines="0" tabSelected="1" topLeftCell="A19" zoomScale="130" zoomScaleNormal="130" workbookViewId="0">
      <selection activeCell="B33" sqref="B33"/>
    </sheetView>
  </sheetViews>
  <sheetFormatPr baseColWidth="10" defaultRowHeight="12.75" x14ac:dyDescent="0.2"/>
  <cols>
    <col min="1" max="1" width="75.140625" style="3" customWidth="1"/>
    <col min="2" max="2" width="23.28515625" style="5" customWidth="1"/>
    <col min="3" max="3" width="2.7109375" style="4" customWidth="1"/>
    <col min="4" max="4" width="91.140625" style="4" customWidth="1"/>
    <col min="5" max="16384" width="11.42578125" style="3"/>
  </cols>
  <sheetData>
    <row r="1" spans="1:8" s="9" customFormat="1" ht="19.5" customHeight="1" x14ac:dyDescent="0.25">
      <c r="A1" s="72" t="s">
        <v>16</v>
      </c>
      <c r="B1" s="72"/>
      <c r="C1" s="72"/>
      <c r="D1" s="72"/>
      <c r="E1" s="19"/>
      <c r="F1" s="19"/>
      <c r="G1" s="20"/>
      <c r="H1" s="8"/>
    </row>
    <row r="2" spans="1:8" s="9" customFormat="1" ht="19.5" customHeight="1" x14ac:dyDescent="0.25">
      <c r="A2" s="10" t="s">
        <v>17</v>
      </c>
      <c r="B2" s="60"/>
      <c r="C2" s="11"/>
      <c r="D2" s="71" t="str">
        <f>+IF(FINESS_ET__structure="","Veuillez saisir votre numéro FINESS","")</f>
        <v>Veuillez saisir votre numéro FINESS</v>
      </c>
      <c r="H2" s="13"/>
    </row>
    <row r="3" spans="1:8" s="9" customFormat="1" ht="19.5" customHeight="1" x14ac:dyDescent="0.25">
      <c r="A3" s="10" t="s">
        <v>19</v>
      </c>
      <c r="B3" s="61"/>
      <c r="C3" s="11"/>
      <c r="D3" s="71" t="str">
        <f>+IF(FINESS_EJ__juridique="","Veuillez saisir le numéro FINESS de votre entité juridique","")</f>
        <v>Veuillez saisir le numéro FINESS de votre entité juridique</v>
      </c>
      <c r="E3" s="11"/>
      <c r="F3" s="12"/>
      <c r="G3" s="14"/>
      <c r="H3" s="13"/>
    </row>
    <row r="4" spans="1:8" s="9" customFormat="1" ht="19.5" customHeight="1" x14ac:dyDescent="0.25">
      <c r="A4" s="10" t="s">
        <v>18</v>
      </c>
      <c r="B4" s="75"/>
      <c r="C4" s="76"/>
      <c r="D4" s="76"/>
      <c r="E4" s="11"/>
      <c r="F4" s="12"/>
      <c r="G4" s="14"/>
      <c r="H4" s="13"/>
    </row>
    <row r="5" spans="1:8" s="15" customFormat="1" x14ac:dyDescent="0.25">
      <c r="B5" s="16"/>
      <c r="C5" s="17"/>
      <c r="D5" s="17"/>
      <c r="E5" s="18"/>
      <c r="F5" s="18"/>
    </row>
    <row r="6" spans="1:8" s="2" customFormat="1" ht="18.75" x14ac:dyDescent="0.3">
      <c r="A6" s="73" t="s">
        <v>226</v>
      </c>
      <c r="B6" s="73"/>
      <c r="C6" s="73"/>
      <c r="D6" s="73"/>
      <c r="E6" s="1"/>
      <c r="F6" s="1"/>
      <c r="G6" s="1"/>
    </row>
    <row r="7" spans="1:8" ht="15.75" customHeight="1" thickBot="1" x14ac:dyDescent="0.25">
      <c r="A7" s="4"/>
    </row>
    <row r="8" spans="1:8" ht="15.75" customHeight="1" thickBot="1" x14ac:dyDescent="0.25">
      <c r="A8" s="28" t="s">
        <v>0</v>
      </c>
      <c r="B8" s="29" t="s">
        <v>1</v>
      </c>
      <c r="C8" s="30"/>
      <c r="D8" s="31" t="s">
        <v>2</v>
      </c>
    </row>
    <row r="9" spans="1:8" ht="15.75" customHeight="1" thickBot="1" x14ac:dyDescent="0.25">
      <c r="A9" s="32" t="s">
        <v>3</v>
      </c>
      <c r="B9" s="33"/>
      <c r="C9" s="18"/>
      <c r="D9" s="64" t="str">
        <f>IF(B9="Oui","Dans les cellules relatives aux tarifs à prendre en compte, renseigner le tarif TTC","")</f>
        <v/>
      </c>
    </row>
    <row r="10" spans="1:8" ht="15.75" customHeight="1" thickBot="1" x14ac:dyDescent="0.25">
      <c r="A10" s="30"/>
      <c r="B10" s="30"/>
      <c r="C10" s="18"/>
      <c r="D10" s="34"/>
    </row>
    <row r="11" spans="1:8" ht="15.75" customHeight="1" x14ac:dyDescent="0.2">
      <c r="A11" s="28" t="s">
        <v>4</v>
      </c>
      <c r="B11" s="29"/>
      <c r="C11" s="14"/>
      <c r="D11" s="31" t="s">
        <v>2</v>
      </c>
    </row>
    <row r="12" spans="1:8" ht="15.75" customHeight="1" x14ac:dyDescent="0.2">
      <c r="A12" s="21" t="s">
        <v>5</v>
      </c>
      <c r="B12" s="22"/>
      <c r="C12" s="35"/>
      <c r="D12" s="63"/>
    </row>
    <row r="13" spans="1:8" ht="36" customHeight="1" x14ac:dyDescent="0.2">
      <c r="A13" s="44" t="s">
        <v>229</v>
      </c>
      <c r="B13" s="45" t="e">
        <f>IF(OR(LEFT(B$2,4)="9701",LEFT(B$2,4)="9702",LEFT(B$2,4)="9703",LEFT(B$2,4)="9704",LEFT(B$2,4)="9805"),VLOOKUP(LEFT(B$2,4),Feuil1!$A:$G,5,FALSE),VLOOKUP(LEFT(B$2,2),Feuil1!$A:$G,5,FALSE))</f>
        <v>#N/A</v>
      </c>
      <c r="C13" s="35"/>
      <c r="D13" s="59" t="s">
        <v>239</v>
      </c>
    </row>
    <row r="14" spans="1:8" ht="30.75" customHeight="1" x14ac:dyDescent="0.2">
      <c r="A14" s="18" t="s">
        <v>223</v>
      </c>
      <c r="B14" s="56"/>
      <c r="C14" s="36"/>
      <c r="D14" s="3"/>
    </row>
    <row r="15" spans="1:8" ht="15.75" customHeight="1" x14ac:dyDescent="0.2">
      <c r="A15" s="21" t="s">
        <v>231</v>
      </c>
      <c r="B15" s="23"/>
      <c r="C15" s="14"/>
      <c r="D15" s="37" t="s">
        <v>232</v>
      </c>
    </row>
    <row r="16" spans="1:8" ht="15.75" customHeight="1" x14ac:dyDescent="0.2">
      <c r="A16" s="24" t="s">
        <v>227</v>
      </c>
      <c r="B16" s="23"/>
      <c r="C16" s="38"/>
      <c r="D16" s="37" t="s">
        <v>236</v>
      </c>
    </row>
    <row r="17" spans="1:4" ht="26.25" thickBot="1" x14ac:dyDescent="0.25">
      <c r="A17" s="25" t="s">
        <v>6</v>
      </c>
      <c r="B17" s="26">
        <f>IF(B16&gt;0,IF(((B15-B16)*(B12*90))*90%&gt;0,((B15-B16)*(B12*90))*90%,0),0)</f>
        <v>0</v>
      </c>
      <c r="C17" s="39"/>
      <c r="D17" s="62" t="s">
        <v>7</v>
      </c>
    </row>
    <row r="18" spans="1:4" ht="15.75" customHeight="1" thickBot="1" x14ac:dyDescent="0.25">
      <c r="A18" s="27" t="s">
        <v>8</v>
      </c>
      <c r="B18" s="55">
        <f>+(B17*B14)</f>
        <v>0</v>
      </c>
      <c r="C18" s="40"/>
      <c r="D18" s="41" t="str">
        <f>IF(B17=0,"Le niveau d'activité réalisée n'induit pas de perte de recettes","")</f>
        <v>Le niveau d'activité réalisée n'induit pas de perte de recettes</v>
      </c>
    </row>
    <row r="19" spans="1:4" ht="15.75" customHeight="1" x14ac:dyDescent="0.2">
      <c r="A19" s="74" t="s">
        <v>228</v>
      </c>
      <c r="B19" s="74"/>
      <c r="C19" s="18"/>
      <c r="D19" s="34"/>
    </row>
    <row r="20" spans="1:4" ht="15.75" customHeight="1" thickBot="1" x14ac:dyDescent="0.25">
      <c r="A20" s="42"/>
      <c r="B20" s="43"/>
      <c r="C20" s="18"/>
      <c r="D20" s="34"/>
    </row>
    <row r="21" spans="1:4" ht="15.75" customHeight="1" x14ac:dyDescent="0.2">
      <c r="A21" s="28" t="s">
        <v>9</v>
      </c>
      <c r="B21" s="29"/>
      <c r="C21" s="18"/>
      <c r="D21" s="31" t="s">
        <v>2</v>
      </c>
    </row>
    <row r="22" spans="1:4" ht="15.75" customHeight="1" x14ac:dyDescent="0.2">
      <c r="A22" s="21" t="s">
        <v>5</v>
      </c>
      <c r="B22" s="6"/>
      <c r="C22" s="18"/>
      <c r="D22" s="63"/>
    </row>
    <row r="23" spans="1:4" ht="33" customHeight="1" x14ac:dyDescent="0.2">
      <c r="A23" s="44" t="s">
        <v>230</v>
      </c>
      <c r="B23" s="45" t="e">
        <f>IF(OR(LEFT(B$2,4)="9701",LEFT(B$2,4)="9702",LEFT(B$2,4)="9703",LEFT(B$2,4)="9704",LEFT(B$2,4)="9805"),VLOOKUP(LEFT(B$2,4),Feuil1!$A:$G,7,FALSE),VLOOKUP(LEFT(B$2,2),Feuil1!$A:$G,7,FALSE))</f>
        <v>#N/A</v>
      </c>
      <c r="C23" s="18"/>
      <c r="D23" s="59" t="s">
        <v>224</v>
      </c>
    </row>
    <row r="24" spans="1:4" ht="30" customHeight="1" x14ac:dyDescent="0.2">
      <c r="A24" s="18" t="s">
        <v>223</v>
      </c>
      <c r="B24" s="56"/>
      <c r="C24" s="36"/>
      <c r="D24" s="59"/>
    </row>
    <row r="25" spans="1:4" ht="15.75" customHeight="1" x14ac:dyDescent="0.2">
      <c r="A25" s="21" t="s">
        <v>231</v>
      </c>
      <c r="B25" s="23"/>
      <c r="C25" s="46"/>
      <c r="D25" s="37" t="s">
        <v>232</v>
      </c>
    </row>
    <row r="26" spans="1:4" ht="15.75" customHeight="1" x14ac:dyDescent="0.2">
      <c r="A26" s="24" t="s">
        <v>227</v>
      </c>
      <c r="B26" s="23"/>
      <c r="C26" s="47"/>
      <c r="D26" s="37" t="s">
        <v>236</v>
      </c>
    </row>
    <row r="27" spans="1:4" ht="26.25" thickBot="1" x14ac:dyDescent="0.25">
      <c r="A27" s="21" t="s">
        <v>6</v>
      </c>
      <c r="B27" s="26">
        <f>IF(B26&gt;0,IF(((B25-B26)*(B22*90))*90%&gt;0,((B25-B26)*(B22*90))*90%,0),0)</f>
        <v>0</v>
      </c>
      <c r="C27" s="39"/>
      <c r="D27" s="37" t="s">
        <v>7</v>
      </c>
    </row>
    <row r="28" spans="1:4" ht="15.75" customHeight="1" thickBot="1" x14ac:dyDescent="0.25">
      <c r="A28" s="27" t="s">
        <v>8</v>
      </c>
      <c r="B28" s="55">
        <f>(B27*B24)</f>
        <v>0</v>
      </c>
      <c r="C28" s="18"/>
      <c r="D28" s="41" t="str">
        <f>IF(B27=0,"Le niveau d'activité réalisée n'induit pas de perte de recettes","")</f>
        <v>Le niveau d'activité réalisée n'induit pas de perte de recettes</v>
      </c>
    </row>
    <row r="29" spans="1:4" ht="15.75" customHeight="1" x14ac:dyDescent="0.2">
      <c r="A29" s="15" t="s">
        <v>228</v>
      </c>
      <c r="B29" s="16"/>
      <c r="C29" s="15"/>
      <c r="D29" s="34"/>
    </row>
    <row r="30" spans="1:4" ht="15.75" customHeight="1" thickBot="1" x14ac:dyDescent="0.25">
      <c r="A30" s="15"/>
      <c r="B30" s="16"/>
      <c r="C30" s="15"/>
      <c r="D30" s="34"/>
    </row>
    <row r="31" spans="1:4" ht="15.75" customHeight="1" x14ac:dyDescent="0.2">
      <c r="A31" s="48" t="s">
        <v>10</v>
      </c>
      <c r="B31" s="29"/>
      <c r="C31" s="15"/>
      <c r="D31" s="31" t="s">
        <v>2</v>
      </c>
    </row>
    <row r="32" spans="1:4" ht="15.75" customHeight="1" x14ac:dyDescent="0.2">
      <c r="A32" s="21" t="s">
        <v>5</v>
      </c>
      <c r="B32" s="6"/>
      <c r="C32" s="15"/>
      <c r="D32" s="62"/>
    </row>
    <row r="33" spans="1:7" ht="25.5" x14ac:dyDescent="0.2">
      <c r="A33" s="21" t="s">
        <v>240</v>
      </c>
      <c r="B33" s="57"/>
      <c r="C33" s="49"/>
      <c r="D33" s="62"/>
    </row>
    <row r="34" spans="1:7" ht="25.5" x14ac:dyDescent="0.2">
      <c r="A34" s="21" t="s">
        <v>11</v>
      </c>
      <c r="B34" s="56"/>
      <c r="C34" s="36">
        <f>B34-30</f>
        <v>-30</v>
      </c>
      <c r="D34" s="62"/>
    </row>
    <row r="35" spans="1:7" ht="15.75" customHeight="1" x14ac:dyDescent="0.2">
      <c r="A35" s="21" t="s">
        <v>231</v>
      </c>
      <c r="B35" s="23"/>
      <c r="C35" s="50"/>
      <c r="D35" s="37" t="s">
        <v>238</v>
      </c>
    </row>
    <row r="36" spans="1:7" ht="15.75" customHeight="1" x14ac:dyDescent="0.2">
      <c r="A36" s="24" t="s">
        <v>227</v>
      </c>
      <c r="B36" s="23"/>
      <c r="C36" s="50"/>
      <c r="D36" s="37" t="s">
        <v>237</v>
      </c>
    </row>
    <row r="37" spans="1:7" ht="26.25" thickBot="1" x14ac:dyDescent="0.25">
      <c r="A37" s="21" t="s">
        <v>6</v>
      </c>
      <c r="B37" s="26">
        <f>IF(B36&gt;0,IF(((B35-B36)*(B32*B33))*90%&gt;0,((B35-B36)*(B32*B33))*90%,0),0)</f>
        <v>0</v>
      </c>
      <c r="C37" s="49"/>
      <c r="D37" s="37" t="s">
        <v>7</v>
      </c>
    </row>
    <row r="38" spans="1:7" ht="15.75" customHeight="1" thickBot="1" x14ac:dyDescent="0.25">
      <c r="A38" s="27" t="s">
        <v>12</v>
      </c>
      <c r="B38" s="55">
        <f>B37*B34</f>
        <v>0</v>
      </c>
      <c r="C38" s="51"/>
      <c r="D38" s="41" t="str">
        <f>IF(B37=0,"Le niveau d'activité réalisée n'induit pas de perte de recettes","")</f>
        <v>Le niveau d'activité réalisée n'induit pas de perte de recettes</v>
      </c>
    </row>
    <row r="39" spans="1:7" ht="15.75" customHeight="1" x14ac:dyDescent="0.2">
      <c r="A39" s="52" t="s">
        <v>228</v>
      </c>
      <c r="B39" s="43"/>
      <c r="C39" s="43"/>
      <c r="D39" s="34"/>
    </row>
    <row r="40" spans="1:7" s="4" customFormat="1" ht="15.75" customHeight="1" thickBot="1" x14ac:dyDescent="0.25">
      <c r="A40" s="53"/>
      <c r="B40" s="53"/>
      <c r="C40" s="54"/>
      <c r="D40" s="17"/>
      <c r="E40" s="3"/>
      <c r="F40" s="3"/>
      <c r="G40" s="3"/>
    </row>
    <row r="41" spans="1:7" s="4" customFormat="1" ht="15.75" customHeight="1" thickBot="1" x14ac:dyDescent="0.25">
      <c r="A41" s="7" t="s">
        <v>13</v>
      </c>
      <c r="B41" s="58">
        <f>B18+B28+B38</f>
        <v>0</v>
      </c>
      <c r="C41" s="17"/>
      <c r="D41" s="17"/>
      <c r="E41" s="3"/>
      <c r="F41" s="3"/>
      <c r="G41" s="3"/>
    </row>
    <row r="42" spans="1:7" s="4" customFormat="1" ht="15.75" customHeight="1" x14ac:dyDescent="0.25">
      <c r="A42"/>
      <c r="B42"/>
      <c r="E42" s="3"/>
      <c r="F42" s="3"/>
      <c r="G42" s="3"/>
    </row>
  </sheetData>
  <sheetProtection algorithmName="SHA-512" hashValue="bVcKXRKlsqxJtu+gF29WdAiFt4mv+eSJWKe5xVXvjfnBQVs8TNmE/2nVv3MjOqGoS7rhfk/TTKHvlYjMQ2pgdQ==" saltValue="y9ywEpBXZo9lapu4pJLn/w==" spinCount="100000" sheet="1" objects="1" scenarios="1"/>
  <mergeCells count="4">
    <mergeCell ref="A1:D1"/>
    <mergeCell ref="A6:D6"/>
    <mergeCell ref="A19:B19"/>
    <mergeCell ref="B4:D4"/>
  </mergeCells>
  <conditionalFormatting sqref="B12:B13 B15:B16">
    <cfRule type="cellIs" dxfId="14" priority="15" operator="equal">
      <formula>""</formula>
    </cfRule>
    <cfRule type="cellIs" dxfId="13" priority="16" operator="equal">
      <formula>""""""</formula>
    </cfRule>
  </conditionalFormatting>
  <conditionalFormatting sqref="B22:B23 B25:B26">
    <cfRule type="cellIs" dxfId="12" priority="13" operator="equal">
      <formula>""</formula>
    </cfRule>
    <cfRule type="cellIs" dxfId="11" priority="14" operator="equal">
      <formula>""""""</formula>
    </cfRule>
  </conditionalFormatting>
  <conditionalFormatting sqref="B32:B36">
    <cfRule type="cellIs" dxfId="10" priority="11" operator="equal">
      <formula>""</formula>
    </cfRule>
    <cfRule type="cellIs" dxfId="9" priority="12" operator="equal">
      <formula>""""""</formula>
    </cfRule>
  </conditionalFormatting>
  <conditionalFormatting sqref="B9">
    <cfRule type="cellIs" dxfId="8" priority="10" operator="equal">
      <formula>""</formula>
    </cfRule>
  </conditionalFormatting>
  <conditionalFormatting sqref="D18">
    <cfRule type="expression" dxfId="7" priority="8">
      <formula>AND(B17=0)</formula>
    </cfRule>
  </conditionalFormatting>
  <conditionalFormatting sqref="D28">
    <cfRule type="expression" dxfId="6" priority="7">
      <formula>AND(B27=0)</formula>
    </cfRule>
  </conditionalFormatting>
  <conditionalFormatting sqref="D38">
    <cfRule type="expression" dxfId="5" priority="6">
      <formula>AND(B37=0)</formula>
    </cfRule>
  </conditionalFormatting>
  <conditionalFormatting sqref="B14">
    <cfRule type="cellIs" dxfId="4" priority="4" operator="equal">
      <formula>""</formula>
    </cfRule>
    <cfRule type="cellIs" dxfId="3" priority="5" operator="equal">
      <formula>""""""</formula>
    </cfRule>
  </conditionalFormatting>
  <conditionalFormatting sqref="B24">
    <cfRule type="cellIs" dxfId="2" priority="2" operator="equal">
      <formula>""</formula>
    </cfRule>
    <cfRule type="cellIs" dxfId="1" priority="3" operator="equal">
      <formula>""""""</formula>
    </cfRule>
  </conditionalFormatting>
  <conditionalFormatting sqref="D9">
    <cfRule type="expression" dxfId="0" priority="1">
      <formula>AND(B9="OUI")</formula>
    </cfRule>
  </conditionalFormatting>
  <dataValidations count="4">
    <dataValidation type="decimal" allowBlank="1" showInputMessage="1" showErrorMessage="1" error="Limite de 30€ TTC maximun" sqref="B34">
      <formula1>0</formula1>
      <formula2>30</formula2>
    </dataValidation>
    <dataValidation type="decimal" allowBlank="1" showInputMessage="1" showErrorMessage="1" errorTitle="Max 55 jours " error="64 jours maximun" sqref="B33">
      <formula1>0</formula1>
      <formula2>64</formula2>
    </dataValidation>
    <dataValidation type="textLength" operator="equal" allowBlank="1" showInputMessage="1" showErrorMessage="1" error="Le numéro Finess doit être composé de 9 chiffres." sqref="B2:B3">
      <formula1>9</formula1>
    </dataValidation>
    <dataValidation type="decimal" operator="lessThanOrEqual" allowBlank="1" showInputMessage="1" showErrorMessage="1" error="Vous ne pouvez saisir un tarif supérieur au tarif médian de votre département. " sqref="B14 B24">
      <formula1>B13</formula1>
    </dataValidation>
  </dataValidations>
  <pageMargins left="0.7" right="0.7" top="0.75" bottom="0.75" header="0.3" footer="0.3"/>
  <pageSetup paperSize="9" orientation="portrait" r:id="rId1"/>
  <ignoredErrors>
    <ignoredError sqref="B13 B23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Feuil1!$I$1:$I$2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F9" sqref="F9"/>
    </sheetView>
  </sheetViews>
  <sheetFormatPr baseColWidth="10" defaultRowHeight="15" x14ac:dyDescent="0.25"/>
  <cols>
    <col min="1" max="1" width="15.5703125" style="65" customWidth="1"/>
    <col min="2" max="2" width="20.7109375" style="66" customWidth="1"/>
    <col min="3" max="4" width="11.42578125" style="66"/>
    <col min="5" max="5" width="14.140625" style="69" customWidth="1"/>
    <col min="6" max="6" width="11.42578125" style="66"/>
    <col min="7" max="7" width="15.7109375" style="69" customWidth="1"/>
    <col min="8" max="9" width="11.42578125" style="66"/>
    <col min="18" max="16384" width="11.42578125" style="66"/>
  </cols>
  <sheetData>
    <row r="1" spans="1:9" x14ac:dyDescent="0.25">
      <c r="A1" s="65" t="s">
        <v>20</v>
      </c>
      <c r="B1" s="66" t="s">
        <v>21</v>
      </c>
      <c r="C1" s="66" t="s">
        <v>22</v>
      </c>
      <c r="D1" s="66" t="s">
        <v>23</v>
      </c>
      <c r="E1" s="67" t="s">
        <v>24</v>
      </c>
      <c r="F1" s="66" t="s">
        <v>25</v>
      </c>
      <c r="G1" s="67" t="s">
        <v>26</v>
      </c>
      <c r="I1" s="68" t="s">
        <v>219</v>
      </c>
    </row>
    <row r="2" spans="1:9" x14ac:dyDescent="0.25">
      <c r="A2" s="65" t="s">
        <v>27</v>
      </c>
      <c r="B2" s="66" t="s">
        <v>28</v>
      </c>
      <c r="C2" s="66">
        <v>59.33</v>
      </c>
      <c r="D2" s="66">
        <v>5.44</v>
      </c>
      <c r="E2" s="69">
        <v>64.77</v>
      </c>
      <c r="F2" s="66">
        <v>65.16</v>
      </c>
      <c r="G2" s="69">
        <v>70.599999999999994</v>
      </c>
      <c r="I2" s="68" t="s">
        <v>220</v>
      </c>
    </row>
    <row r="3" spans="1:9" x14ac:dyDescent="0.25">
      <c r="A3" s="65" t="s">
        <v>108</v>
      </c>
      <c r="B3" s="66" t="s">
        <v>109</v>
      </c>
      <c r="C3" s="66">
        <v>64.540000000000006</v>
      </c>
      <c r="D3" s="66">
        <v>6.3</v>
      </c>
      <c r="E3" s="69">
        <v>70.84</v>
      </c>
      <c r="F3" s="66">
        <v>70.209999999999994</v>
      </c>
      <c r="G3" s="69">
        <v>76.509999999999991</v>
      </c>
    </row>
    <row r="4" spans="1:9" x14ac:dyDescent="0.25">
      <c r="A4" s="65" t="s">
        <v>29</v>
      </c>
      <c r="B4" s="66" t="s">
        <v>30</v>
      </c>
      <c r="C4" s="66">
        <v>52.6</v>
      </c>
      <c r="D4" s="66">
        <v>5.57</v>
      </c>
      <c r="E4" s="69">
        <v>58.17</v>
      </c>
      <c r="F4" s="66">
        <v>52.6</v>
      </c>
      <c r="G4" s="69">
        <v>58.17</v>
      </c>
    </row>
    <row r="5" spans="1:9" x14ac:dyDescent="0.25">
      <c r="A5" s="65" t="s">
        <v>204</v>
      </c>
      <c r="B5" s="66" t="s">
        <v>205</v>
      </c>
      <c r="C5" s="66">
        <v>65.5</v>
      </c>
      <c r="D5" s="66">
        <v>5.25</v>
      </c>
      <c r="E5" s="69">
        <v>70.75</v>
      </c>
      <c r="F5" s="66">
        <v>63.35</v>
      </c>
      <c r="G5" s="69">
        <v>68.599999999999994</v>
      </c>
    </row>
    <row r="6" spans="1:9" x14ac:dyDescent="0.25">
      <c r="A6" s="65" t="s">
        <v>206</v>
      </c>
      <c r="B6" s="66" t="s">
        <v>207</v>
      </c>
      <c r="C6" s="66">
        <v>63.21</v>
      </c>
      <c r="D6" s="66">
        <v>5.7</v>
      </c>
      <c r="E6" s="69">
        <v>68.91</v>
      </c>
      <c r="F6" s="66">
        <v>64</v>
      </c>
      <c r="G6" s="69">
        <v>69.7</v>
      </c>
    </row>
    <row r="7" spans="1:9" x14ac:dyDescent="0.25">
      <c r="A7" s="65" t="s">
        <v>208</v>
      </c>
      <c r="B7" s="66" t="s">
        <v>209</v>
      </c>
      <c r="C7" s="66">
        <v>88.5</v>
      </c>
      <c r="D7" s="66">
        <v>4.46</v>
      </c>
      <c r="E7" s="69">
        <v>92.96</v>
      </c>
      <c r="F7" s="66">
        <v>101.48</v>
      </c>
      <c r="G7" s="69">
        <v>105.94</v>
      </c>
    </row>
    <row r="8" spans="1:9" x14ac:dyDescent="0.25">
      <c r="A8" s="65" t="s">
        <v>31</v>
      </c>
      <c r="B8" s="66" t="s">
        <v>32</v>
      </c>
      <c r="C8" s="66">
        <v>53.44</v>
      </c>
      <c r="D8" s="66">
        <v>5.9</v>
      </c>
      <c r="E8" s="69">
        <v>59.339999999999996</v>
      </c>
      <c r="F8" s="66">
        <v>58.16</v>
      </c>
      <c r="G8" s="69">
        <v>64.06</v>
      </c>
    </row>
    <row r="9" spans="1:9" x14ac:dyDescent="0.25">
      <c r="A9" s="65" t="s">
        <v>41</v>
      </c>
      <c r="B9" s="66" t="s">
        <v>42</v>
      </c>
      <c r="C9" s="66">
        <v>60.86</v>
      </c>
      <c r="D9" s="66">
        <v>5.58</v>
      </c>
      <c r="E9" s="69">
        <v>66.44</v>
      </c>
      <c r="F9" s="66">
        <v>69.92</v>
      </c>
      <c r="G9" s="69">
        <v>75.5</v>
      </c>
    </row>
    <row r="10" spans="1:9" x14ac:dyDescent="0.25">
      <c r="A10" s="65" t="s">
        <v>43</v>
      </c>
      <c r="B10" s="66" t="s">
        <v>44</v>
      </c>
      <c r="C10" s="66">
        <v>61.95</v>
      </c>
      <c r="D10" s="66">
        <v>6.07</v>
      </c>
      <c r="E10" s="69">
        <v>68.02000000000001</v>
      </c>
      <c r="F10" s="66">
        <v>78.95</v>
      </c>
      <c r="G10" s="69">
        <v>85.02000000000001</v>
      </c>
    </row>
    <row r="11" spans="1:9" x14ac:dyDescent="0.25">
      <c r="A11" s="65" t="s">
        <v>45</v>
      </c>
      <c r="B11" s="66" t="s">
        <v>46</v>
      </c>
      <c r="C11" s="66">
        <v>68.34</v>
      </c>
      <c r="D11" s="66">
        <v>5.46</v>
      </c>
      <c r="E11" s="69">
        <v>73.8</v>
      </c>
      <c r="F11" s="66">
        <v>74.48</v>
      </c>
      <c r="G11" s="69">
        <v>79.94</v>
      </c>
    </row>
    <row r="12" spans="1:9" x14ac:dyDescent="0.25">
      <c r="A12" s="65" t="s">
        <v>47</v>
      </c>
      <c r="B12" s="66" t="s">
        <v>48</v>
      </c>
      <c r="C12" s="66">
        <v>60.43</v>
      </c>
      <c r="D12" s="66">
        <v>4.76</v>
      </c>
      <c r="E12" s="69">
        <v>65.19</v>
      </c>
      <c r="F12" s="66">
        <v>59.4</v>
      </c>
      <c r="G12" s="69">
        <v>64.16</v>
      </c>
    </row>
    <row r="13" spans="1:9" x14ac:dyDescent="0.25">
      <c r="A13" s="65" t="s">
        <v>49</v>
      </c>
      <c r="B13" s="66" t="s">
        <v>50</v>
      </c>
      <c r="C13" s="66">
        <v>52.56</v>
      </c>
      <c r="D13" s="66">
        <v>5.55</v>
      </c>
      <c r="E13" s="69">
        <v>58.11</v>
      </c>
      <c r="F13" s="66">
        <v>55.09</v>
      </c>
      <c r="G13" s="69">
        <v>60.64</v>
      </c>
    </row>
    <row r="14" spans="1:9" x14ac:dyDescent="0.25">
      <c r="A14" s="65" t="s">
        <v>210</v>
      </c>
      <c r="B14" s="66" t="s">
        <v>211</v>
      </c>
      <c r="C14" s="66">
        <v>78</v>
      </c>
      <c r="D14" s="66">
        <v>4.57</v>
      </c>
      <c r="E14" s="69">
        <v>82.57</v>
      </c>
      <c r="F14" s="66">
        <v>79.2</v>
      </c>
      <c r="G14" s="69">
        <v>83.77000000000001</v>
      </c>
    </row>
    <row r="15" spans="1:9" x14ac:dyDescent="0.25">
      <c r="A15" s="65" t="s">
        <v>53</v>
      </c>
      <c r="B15" s="66" t="s">
        <v>54</v>
      </c>
      <c r="C15" s="66">
        <v>69.55</v>
      </c>
      <c r="D15" s="66">
        <v>5.41</v>
      </c>
      <c r="E15" s="69">
        <v>74.959999999999994</v>
      </c>
      <c r="F15" s="66">
        <v>72.930000000000007</v>
      </c>
      <c r="G15" s="69">
        <v>78.34</v>
      </c>
    </row>
    <row r="16" spans="1:9" x14ac:dyDescent="0.25">
      <c r="A16" s="65" t="s">
        <v>33</v>
      </c>
      <c r="B16" s="66" t="s">
        <v>34</v>
      </c>
      <c r="C16" s="66">
        <v>50.6</v>
      </c>
      <c r="D16" s="66">
        <v>5.86</v>
      </c>
      <c r="E16" s="69">
        <v>56.46</v>
      </c>
      <c r="F16" s="66">
        <v>53.41</v>
      </c>
      <c r="G16" s="69">
        <v>59.269999999999996</v>
      </c>
    </row>
    <row r="17" spans="1:7" x14ac:dyDescent="0.25">
      <c r="A17" s="65" t="s">
        <v>170</v>
      </c>
      <c r="B17" s="66" t="s">
        <v>171</v>
      </c>
      <c r="C17" s="66">
        <v>57.45</v>
      </c>
      <c r="D17" s="66">
        <v>5.2</v>
      </c>
      <c r="E17" s="69">
        <v>62.650000000000006</v>
      </c>
      <c r="F17" s="66">
        <v>60.42</v>
      </c>
      <c r="G17" s="69">
        <v>65.62</v>
      </c>
    </row>
    <row r="18" spans="1:7" x14ac:dyDescent="0.25">
      <c r="A18" s="65" t="s">
        <v>172</v>
      </c>
      <c r="B18" s="66" t="s">
        <v>173</v>
      </c>
      <c r="C18" s="66">
        <v>68.98</v>
      </c>
      <c r="D18" s="66">
        <v>5.23</v>
      </c>
      <c r="E18" s="69">
        <v>74.210000000000008</v>
      </c>
      <c r="F18" s="66">
        <v>74.8</v>
      </c>
      <c r="G18" s="69">
        <v>80.03</v>
      </c>
    </row>
    <row r="19" spans="1:7" x14ac:dyDescent="0.25">
      <c r="A19" s="65" t="s">
        <v>96</v>
      </c>
      <c r="B19" s="66" t="s">
        <v>97</v>
      </c>
      <c r="C19" s="66">
        <v>55.61</v>
      </c>
      <c r="D19" s="66">
        <v>5.78</v>
      </c>
      <c r="E19" s="69">
        <v>61.39</v>
      </c>
      <c r="F19" s="66">
        <v>57.51</v>
      </c>
      <c r="G19" s="69">
        <v>63.29</v>
      </c>
    </row>
    <row r="20" spans="1:7" x14ac:dyDescent="0.25">
      <c r="A20" s="65" t="s">
        <v>176</v>
      </c>
      <c r="B20" s="66" t="s">
        <v>177</v>
      </c>
      <c r="C20" s="66">
        <v>56.76</v>
      </c>
      <c r="D20" s="66">
        <v>5.41</v>
      </c>
      <c r="E20" s="69">
        <v>62.17</v>
      </c>
      <c r="F20" s="66">
        <v>56.73</v>
      </c>
      <c r="G20" s="69">
        <v>62.14</v>
      </c>
    </row>
    <row r="21" spans="1:7" x14ac:dyDescent="0.25">
      <c r="A21" s="65" t="s">
        <v>63</v>
      </c>
      <c r="B21" s="66" t="s">
        <v>64</v>
      </c>
      <c r="C21" s="66">
        <v>66.040000000000006</v>
      </c>
      <c r="D21" s="66">
        <v>5.28</v>
      </c>
      <c r="E21" s="69">
        <v>71.320000000000007</v>
      </c>
      <c r="F21" s="66">
        <v>66.05</v>
      </c>
      <c r="G21" s="69">
        <v>71.33</v>
      </c>
    </row>
    <row r="22" spans="1:7" x14ac:dyDescent="0.25">
      <c r="A22" s="65" t="s">
        <v>67</v>
      </c>
      <c r="B22" s="66" t="s">
        <v>68</v>
      </c>
      <c r="C22" s="66">
        <v>55.39</v>
      </c>
      <c r="D22" s="66">
        <v>5.57</v>
      </c>
      <c r="E22" s="69">
        <v>60.96</v>
      </c>
      <c r="F22" s="66">
        <v>57.79</v>
      </c>
      <c r="G22" s="69">
        <v>63.36</v>
      </c>
    </row>
    <row r="23" spans="1:7" x14ac:dyDescent="0.25">
      <c r="A23" s="65" t="s">
        <v>178</v>
      </c>
      <c r="B23" s="66" t="s">
        <v>179</v>
      </c>
      <c r="C23" s="66">
        <v>57.04</v>
      </c>
      <c r="D23" s="66">
        <v>6.29</v>
      </c>
      <c r="E23" s="69">
        <v>63.33</v>
      </c>
      <c r="F23" s="66">
        <v>58.14</v>
      </c>
      <c r="G23" s="69">
        <v>64.430000000000007</v>
      </c>
    </row>
    <row r="24" spans="1:7" x14ac:dyDescent="0.25">
      <c r="A24" s="65" t="s">
        <v>180</v>
      </c>
      <c r="B24" s="66" t="s">
        <v>181</v>
      </c>
      <c r="C24" s="66">
        <v>54.57</v>
      </c>
      <c r="D24" s="66">
        <v>5.09</v>
      </c>
      <c r="E24" s="69">
        <v>59.66</v>
      </c>
      <c r="F24" s="66">
        <v>55.51</v>
      </c>
      <c r="G24" s="69">
        <v>60.599999999999994</v>
      </c>
    </row>
    <row r="25" spans="1:7" x14ac:dyDescent="0.25">
      <c r="A25" s="65" t="s">
        <v>65</v>
      </c>
      <c r="B25" s="66" t="s">
        <v>66</v>
      </c>
      <c r="C25" s="66">
        <v>63.41</v>
      </c>
      <c r="D25" s="66">
        <v>5.79</v>
      </c>
      <c r="E25" s="69">
        <v>69.2</v>
      </c>
      <c r="F25" s="66">
        <v>64.55</v>
      </c>
      <c r="G25" s="69">
        <v>70.34</v>
      </c>
    </row>
    <row r="26" spans="1:7" x14ac:dyDescent="0.25">
      <c r="A26" s="65" t="s">
        <v>35</v>
      </c>
      <c r="B26" s="66" t="s">
        <v>36</v>
      </c>
      <c r="C26" s="66">
        <v>61.77</v>
      </c>
      <c r="D26" s="66">
        <v>5.26</v>
      </c>
      <c r="E26" s="69">
        <v>67.03</v>
      </c>
      <c r="F26" s="66">
        <v>60.66</v>
      </c>
      <c r="G26" s="69">
        <v>65.92</v>
      </c>
    </row>
    <row r="27" spans="1:7" x14ac:dyDescent="0.25">
      <c r="A27" s="65" t="s">
        <v>77</v>
      </c>
      <c r="B27" s="66" t="s">
        <v>78</v>
      </c>
      <c r="C27" s="66">
        <v>62</v>
      </c>
      <c r="D27" s="66">
        <v>5.15</v>
      </c>
      <c r="E27" s="69">
        <v>67.150000000000006</v>
      </c>
      <c r="F27" s="66">
        <v>60.46</v>
      </c>
      <c r="G27" s="69">
        <v>65.61</v>
      </c>
    </row>
    <row r="28" spans="1:7" x14ac:dyDescent="0.25">
      <c r="A28" s="65" t="s">
        <v>98</v>
      </c>
      <c r="B28" s="66" t="s">
        <v>99</v>
      </c>
      <c r="C28" s="66">
        <v>60.3</v>
      </c>
      <c r="D28" s="66">
        <v>5.07</v>
      </c>
      <c r="E28" s="69">
        <v>65.37</v>
      </c>
      <c r="F28" s="66">
        <v>60.38</v>
      </c>
      <c r="G28" s="69">
        <v>65.45</v>
      </c>
    </row>
    <row r="29" spans="1:7" x14ac:dyDescent="0.25">
      <c r="A29" s="65" t="s">
        <v>81</v>
      </c>
      <c r="B29" s="66" t="s">
        <v>82</v>
      </c>
      <c r="C29" s="66">
        <v>52.4</v>
      </c>
      <c r="D29" s="66">
        <v>5.61</v>
      </c>
      <c r="E29" s="69">
        <v>58.01</v>
      </c>
      <c r="F29" s="66">
        <v>53.06</v>
      </c>
      <c r="G29" s="69">
        <v>58.67</v>
      </c>
    </row>
    <row r="30" spans="1:7" x14ac:dyDescent="0.25">
      <c r="A30" s="65" t="s">
        <v>84</v>
      </c>
      <c r="B30" s="66" t="s">
        <v>85</v>
      </c>
      <c r="C30" s="66">
        <v>61.12</v>
      </c>
      <c r="D30" s="66">
        <v>5.61</v>
      </c>
      <c r="E30" s="69">
        <v>66.73</v>
      </c>
      <c r="F30" s="66">
        <v>61.44</v>
      </c>
      <c r="G30" s="69">
        <v>67.05</v>
      </c>
    </row>
    <row r="31" spans="1:7" x14ac:dyDescent="0.25">
      <c r="A31" s="65" t="s">
        <v>86</v>
      </c>
      <c r="B31" s="66" t="s">
        <v>87</v>
      </c>
      <c r="C31" s="66">
        <v>70.680000000000007</v>
      </c>
      <c r="D31" s="66">
        <v>5.69</v>
      </c>
      <c r="E31" s="69">
        <v>76.37</v>
      </c>
      <c r="F31" s="66">
        <v>67.02</v>
      </c>
      <c r="G31" s="69">
        <v>72.709999999999994</v>
      </c>
    </row>
    <row r="32" spans="1:7" x14ac:dyDescent="0.25">
      <c r="A32" s="65" t="s">
        <v>88</v>
      </c>
      <c r="B32" s="66" t="s">
        <v>89</v>
      </c>
      <c r="C32" s="66">
        <v>56.86</v>
      </c>
      <c r="D32" s="66">
        <v>5.36</v>
      </c>
      <c r="E32" s="69">
        <v>62.22</v>
      </c>
      <c r="F32" s="66">
        <v>57.65</v>
      </c>
      <c r="G32" s="69">
        <v>63.01</v>
      </c>
    </row>
    <row r="33" spans="1:7" x14ac:dyDescent="0.25">
      <c r="A33" s="65" t="s">
        <v>182</v>
      </c>
      <c r="B33" s="66" t="s">
        <v>183</v>
      </c>
      <c r="C33" s="66">
        <v>69.11</v>
      </c>
      <c r="D33" s="66">
        <v>5.66</v>
      </c>
      <c r="E33" s="69">
        <v>74.77</v>
      </c>
      <c r="F33" s="66">
        <v>69.11</v>
      </c>
      <c r="G33" s="69">
        <v>74.77</v>
      </c>
    </row>
    <row r="34" spans="1:7" x14ac:dyDescent="0.25">
      <c r="A34" s="65" t="s">
        <v>92</v>
      </c>
      <c r="B34" s="66" t="s">
        <v>93</v>
      </c>
      <c r="C34" s="66">
        <v>67.95</v>
      </c>
      <c r="D34" s="66">
        <v>5.6</v>
      </c>
      <c r="E34" s="69">
        <v>73.55</v>
      </c>
      <c r="F34" s="66">
        <v>69.13</v>
      </c>
      <c r="G34" s="69">
        <v>74.72999999999999</v>
      </c>
    </row>
    <row r="35" spans="1:7" x14ac:dyDescent="0.25">
      <c r="A35" s="65" t="s">
        <v>94</v>
      </c>
      <c r="B35" s="66" t="s">
        <v>95</v>
      </c>
      <c r="C35" s="66">
        <v>58.88</v>
      </c>
      <c r="D35" s="66">
        <v>6.33</v>
      </c>
      <c r="E35" s="69">
        <v>65.210000000000008</v>
      </c>
      <c r="F35" s="66">
        <v>62.31</v>
      </c>
      <c r="G35" s="69">
        <v>68.64</v>
      </c>
    </row>
    <row r="36" spans="1:7" x14ac:dyDescent="0.25">
      <c r="A36" s="65" t="s">
        <v>100</v>
      </c>
      <c r="B36" s="66" t="s">
        <v>101</v>
      </c>
      <c r="C36" s="66">
        <v>57.4</v>
      </c>
      <c r="D36" s="66">
        <v>5.41</v>
      </c>
      <c r="E36" s="69">
        <v>62.81</v>
      </c>
      <c r="F36" s="66">
        <v>56.48</v>
      </c>
      <c r="G36" s="69">
        <v>61.89</v>
      </c>
    </row>
    <row r="37" spans="1:7" x14ac:dyDescent="0.25">
      <c r="A37" s="65" t="s">
        <v>102</v>
      </c>
      <c r="B37" s="66" t="s">
        <v>103</v>
      </c>
      <c r="C37" s="66">
        <v>61.39</v>
      </c>
      <c r="D37" s="66">
        <v>5.55</v>
      </c>
      <c r="E37" s="69">
        <v>66.94</v>
      </c>
      <c r="F37" s="66">
        <v>72</v>
      </c>
      <c r="G37" s="69">
        <v>77.55</v>
      </c>
    </row>
    <row r="38" spans="1:7" x14ac:dyDescent="0.25">
      <c r="A38" s="65" t="s">
        <v>37</v>
      </c>
      <c r="B38" s="66" t="s">
        <v>38</v>
      </c>
      <c r="C38" s="66">
        <v>64</v>
      </c>
      <c r="D38" s="66">
        <v>6.65</v>
      </c>
      <c r="E38" s="69">
        <v>70.650000000000006</v>
      </c>
      <c r="F38" s="66">
        <v>65.77</v>
      </c>
      <c r="G38" s="69">
        <v>72.42</v>
      </c>
    </row>
    <row r="39" spans="1:7" x14ac:dyDescent="0.25">
      <c r="A39" s="65" t="s">
        <v>69</v>
      </c>
      <c r="B39" s="66" t="s">
        <v>70</v>
      </c>
      <c r="C39" s="66">
        <v>59.66</v>
      </c>
      <c r="D39" s="66">
        <v>5.42</v>
      </c>
      <c r="E39" s="69">
        <v>65.08</v>
      </c>
      <c r="F39" s="66">
        <v>64.75</v>
      </c>
      <c r="G39" s="69">
        <v>70.17</v>
      </c>
    </row>
    <row r="40" spans="1:7" x14ac:dyDescent="0.25">
      <c r="A40" s="65" t="s">
        <v>188</v>
      </c>
      <c r="B40" s="66" t="s">
        <v>189</v>
      </c>
      <c r="C40" s="66">
        <v>55.05</v>
      </c>
      <c r="D40" s="66">
        <v>6.11</v>
      </c>
      <c r="E40" s="69">
        <v>61.16</v>
      </c>
      <c r="F40" s="66">
        <v>57.26</v>
      </c>
      <c r="G40" s="69">
        <v>63.37</v>
      </c>
    </row>
    <row r="41" spans="1:7" x14ac:dyDescent="0.25">
      <c r="A41" s="65" t="s">
        <v>104</v>
      </c>
      <c r="B41" s="66" t="s">
        <v>105</v>
      </c>
      <c r="C41" s="66">
        <v>59.49</v>
      </c>
      <c r="D41" s="66">
        <v>5.3</v>
      </c>
      <c r="E41" s="69">
        <v>64.790000000000006</v>
      </c>
      <c r="F41" s="66">
        <v>74.55</v>
      </c>
      <c r="G41" s="69">
        <v>79.849999999999994</v>
      </c>
    </row>
    <row r="42" spans="1:7" x14ac:dyDescent="0.25">
      <c r="A42" s="65" t="s">
        <v>39</v>
      </c>
      <c r="B42" s="66" t="s">
        <v>40</v>
      </c>
      <c r="C42" s="66">
        <v>54.77</v>
      </c>
      <c r="D42" s="66">
        <v>4.9400000000000004</v>
      </c>
      <c r="E42" s="69">
        <v>59.71</v>
      </c>
      <c r="F42" s="66">
        <v>61.24</v>
      </c>
      <c r="G42" s="69">
        <v>66.180000000000007</v>
      </c>
    </row>
    <row r="43" spans="1:7" x14ac:dyDescent="0.25">
      <c r="A43" s="65" t="s">
        <v>51</v>
      </c>
      <c r="B43" s="66" t="s">
        <v>52</v>
      </c>
      <c r="C43" s="66">
        <v>56.73</v>
      </c>
      <c r="D43" s="66">
        <v>5.2</v>
      </c>
      <c r="E43" s="69">
        <v>61.93</v>
      </c>
      <c r="F43" s="66">
        <v>59.21</v>
      </c>
      <c r="G43" s="69">
        <v>64.41</v>
      </c>
    </row>
    <row r="44" spans="1:7" x14ac:dyDescent="0.25">
      <c r="A44" s="65" t="s">
        <v>112</v>
      </c>
      <c r="B44" s="66" t="s">
        <v>113</v>
      </c>
      <c r="C44" s="66">
        <v>55.75</v>
      </c>
      <c r="D44" s="66">
        <v>5.64</v>
      </c>
      <c r="E44" s="69">
        <v>61.39</v>
      </c>
      <c r="F44" s="66">
        <v>56.49</v>
      </c>
      <c r="G44" s="69">
        <v>62.13</v>
      </c>
    </row>
    <row r="45" spans="1:7" x14ac:dyDescent="0.25">
      <c r="A45" s="65" t="s">
        <v>106</v>
      </c>
      <c r="B45" s="66" t="s">
        <v>107</v>
      </c>
      <c r="C45" s="66">
        <v>63.04</v>
      </c>
      <c r="D45" s="66">
        <v>5.24</v>
      </c>
      <c r="E45" s="69">
        <v>68.28</v>
      </c>
      <c r="F45" s="66">
        <v>75</v>
      </c>
      <c r="G45" s="69">
        <v>80.239999999999995</v>
      </c>
    </row>
    <row r="46" spans="1:7" x14ac:dyDescent="0.25">
      <c r="A46" s="65" t="s">
        <v>116</v>
      </c>
      <c r="B46" s="66" t="s">
        <v>117</v>
      </c>
      <c r="C46" s="66">
        <v>58.28</v>
      </c>
      <c r="D46" s="66">
        <v>5.32</v>
      </c>
      <c r="E46" s="69">
        <v>63.6</v>
      </c>
      <c r="F46" s="66">
        <v>58.34</v>
      </c>
      <c r="G46" s="69">
        <v>63.660000000000004</v>
      </c>
    </row>
    <row r="47" spans="1:7" x14ac:dyDescent="0.25">
      <c r="A47" s="65" t="s">
        <v>190</v>
      </c>
      <c r="B47" s="66" t="s">
        <v>191</v>
      </c>
      <c r="C47" s="66">
        <v>60.74</v>
      </c>
      <c r="D47" s="66">
        <v>5.7</v>
      </c>
      <c r="E47" s="69">
        <v>66.44</v>
      </c>
      <c r="F47" s="66">
        <v>58.08</v>
      </c>
      <c r="G47" s="69">
        <v>63.78</v>
      </c>
    </row>
    <row r="48" spans="1:7" x14ac:dyDescent="0.25">
      <c r="A48" s="65" t="s">
        <v>120</v>
      </c>
      <c r="B48" s="66" t="s">
        <v>121</v>
      </c>
      <c r="C48" s="66">
        <v>51.79</v>
      </c>
      <c r="D48" s="66">
        <v>5.77</v>
      </c>
      <c r="E48" s="69">
        <v>57.56</v>
      </c>
      <c r="F48" s="66">
        <v>52.82</v>
      </c>
      <c r="G48" s="69">
        <v>58.59</v>
      </c>
    </row>
    <row r="49" spans="1:7" x14ac:dyDescent="0.25">
      <c r="A49" s="65" t="s">
        <v>122</v>
      </c>
      <c r="B49" s="66" t="s">
        <v>123</v>
      </c>
      <c r="C49" s="66">
        <v>58.99</v>
      </c>
      <c r="D49" s="66">
        <v>5.96</v>
      </c>
      <c r="E49" s="69">
        <v>64.95</v>
      </c>
      <c r="F49" s="66">
        <v>62.6</v>
      </c>
      <c r="G49" s="69">
        <v>68.56</v>
      </c>
    </row>
    <row r="50" spans="1:7" x14ac:dyDescent="0.25">
      <c r="A50" s="65" t="s">
        <v>124</v>
      </c>
      <c r="B50" s="66" t="s">
        <v>125</v>
      </c>
      <c r="C50" s="66">
        <v>54.56</v>
      </c>
      <c r="D50" s="66">
        <v>5.63</v>
      </c>
      <c r="E50" s="69">
        <v>60.190000000000005</v>
      </c>
      <c r="F50" s="66">
        <v>65.260000000000005</v>
      </c>
      <c r="G50" s="69">
        <v>70.89</v>
      </c>
    </row>
    <row r="51" spans="1:7" x14ac:dyDescent="0.25">
      <c r="A51" s="65" t="s">
        <v>126</v>
      </c>
      <c r="B51" s="66" t="s">
        <v>127</v>
      </c>
      <c r="C51" s="66">
        <v>63.76</v>
      </c>
      <c r="D51" s="66">
        <v>5.72</v>
      </c>
      <c r="E51" s="69">
        <v>69.48</v>
      </c>
      <c r="F51" s="66">
        <v>71.790000000000006</v>
      </c>
      <c r="G51" s="69">
        <v>77.510000000000005</v>
      </c>
    </row>
    <row r="52" spans="1:7" x14ac:dyDescent="0.25">
      <c r="A52" s="65" t="s">
        <v>128</v>
      </c>
      <c r="B52" s="66" t="s">
        <v>129</v>
      </c>
      <c r="C52" s="66">
        <v>55.54</v>
      </c>
      <c r="D52" s="66">
        <v>5.19</v>
      </c>
      <c r="E52" s="69">
        <v>60.73</v>
      </c>
      <c r="F52" s="66">
        <v>57.8</v>
      </c>
      <c r="G52" s="69">
        <v>62.989999999999995</v>
      </c>
    </row>
    <row r="53" spans="1:7" x14ac:dyDescent="0.25">
      <c r="A53" s="65" t="s">
        <v>130</v>
      </c>
      <c r="B53" s="66" t="s">
        <v>131</v>
      </c>
      <c r="C53" s="66">
        <v>55.08</v>
      </c>
      <c r="D53" s="66">
        <v>5.64</v>
      </c>
      <c r="E53" s="69">
        <v>60.72</v>
      </c>
      <c r="F53" s="66">
        <v>53.27</v>
      </c>
      <c r="G53" s="69">
        <v>58.910000000000004</v>
      </c>
    </row>
    <row r="54" spans="1:7" x14ac:dyDescent="0.25">
      <c r="A54" s="65" t="s">
        <v>132</v>
      </c>
      <c r="B54" s="66" t="s">
        <v>133</v>
      </c>
      <c r="C54" s="66">
        <v>62.49</v>
      </c>
      <c r="D54" s="66">
        <v>5.75</v>
      </c>
      <c r="E54" s="69">
        <v>68.240000000000009</v>
      </c>
      <c r="F54" s="66">
        <v>67.510000000000005</v>
      </c>
      <c r="G54" s="69">
        <v>73.260000000000005</v>
      </c>
    </row>
    <row r="55" spans="1:7" x14ac:dyDescent="0.25">
      <c r="A55" s="65" t="s">
        <v>134</v>
      </c>
      <c r="B55" s="66" t="s">
        <v>135</v>
      </c>
      <c r="C55" s="66">
        <v>50.25</v>
      </c>
      <c r="D55" s="66">
        <v>5.47</v>
      </c>
      <c r="E55" s="69">
        <v>55.72</v>
      </c>
      <c r="F55" s="66">
        <v>50.53</v>
      </c>
      <c r="G55" s="69">
        <v>56</v>
      </c>
    </row>
    <row r="56" spans="1:7" x14ac:dyDescent="0.25">
      <c r="A56" s="65" t="s">
        <v>136</v>
      </c>
      <c r="B56" s="66" t="s">
        <v>137</v>
      </c>
      <c r="C56" s="66">
        <v>58.97</v>
      </c>
      <c r="D56" s="66">
        <v>6.51</v>
      </c>
      <c r="E56" s="69">
        <v>65.48</v>
      </c>
      <c r="F56" s="66">
        <v>70.83</v>
      </c>
      <c r="G56" s="69">
        <v>77.34</v>
      </c>
    </row>
    <row r="57" spans="1:7" x14ac:dyDescent="0.25">
      <c r="A57" s="65" t="s">
        <v>138</v>
      </c>
      <c r="B57" s="66" t="s">
        <v>139</v>
      </c>
      <c r="C57" s="66">
        <v>59.81</v>
      </c>
      <c r="D57" s="66">
        <v>5.44</v>
      </c>
      <c r="E57" s="69">
        <v>65.25</v>
      </c>
      <c r="F57" s="66">
        <v>62.12</v>
      </c>
      <c r="G57" s="69">
        <v>67.56</v>
      </c>
    </row>
    <row r="58" spans="1:7" x14ac:dyDescent="0.25">
      <c r="A58" s="65" t="s">
        <v>71</v>
      </c>
      <c r="B58" s="66" t="s">
        <v>72</v>
      </c>
      <c r="C58" s="66">
        <v>60.39</v>
      </c>
      <c r="D58" s="66">
        <v>5.41</v>
      </c>
      <c r="E58" s="69">
        <v>65.8</v>
      </c>
      <c r="F58" s="66">
        <v>64.47</v>
      </c>
      <c r="G58" s="69">
        <v>69.88</v>
      </c>
    </row>
    <row r="59" spans="1:7" x14ac:dyDescent="0.25">
      <c r="A59" s="65" t="s">
        <v>110</v>
      </c>
      <c r="B59" s="66" t="s">
        <v>111</v>
      </c>
      <c r="C59" s="66">
        <v>63.6</v>
      </c>
      <c r="D59" s="66">
        <v>5.35</v>
      </c>
      <c r="E59" s="69">
        <v>68.95</v>
      </c>
      <c r="F59" s="66">
        <v>67.38</v>
      </c>
      <c r="G59" s="69">
        <v>72.72999999999999</v>
      </c>
    </row>
    <row r="60" spans="1:7" x14ac:dyDescent="0.25">
      <c r="A60" s="65" t="s">
        <v>114</v>
      </c>
      <c r="B60" s="66" t="s">
        <v>115</v>
      </c>
      <c r="C60" s="66">
        <v>71.319999999999993</v>
      </c>
      <c r="D60" s="66">
        <v>5.26</v>
      </c>
      <c r="E60" s="69">
        <v>76.58</v>
      </c>
      <c r="F60" s="66">
        <v>58.46</v>
      </c>
      <c r="G60" s="69">
        <v>63.72</v>
      </c>
    </row>
    <row r="61" spans="1:7" x14ac:dyDescent="0.25">
      <c r="A61" s="65" t="s">
        <v>146</v>
      </c>
      <c r="B61" s="66" t="s">
        <v>147</v>
      </c>
      <c r="C61" s="66">
        <v>57.16</v>
      </c>
      <c r="D61" s="66">
        <v>5.29</v>
      </c>
      <c r="E61" s="69">
        <v>62.449999999999996</v>
      </c>
      <c r="F61" s="66">
        <v>57.54</v>
      </c>
      <c r="G61" s="69">
        <v>62.83</v>
      </c>
    </row>
    <row r="62" spans="1:7" x14ac:dyDescent="0.25">
      <c r="A62" s="65" t="s">
        <v>118</v>
      </c>
      <c r="B62" s="66" t="s">
        <v>119</v>
      </c>
      <c r="C62" s="66">
        <v>62.6</v>
      </c>
      <c r="D62" s="66">
        <v>5.56</v>
      </c>
      <c r="E62" s="69">
        <v>68.16</v>
      </c>
      <c r="F62" s="66">
        <v>62.77</v>
      </c>
      <c r="G62" s="69">
        <v>68.33</v>
      </c>
    </row>
    <row r="63" spans="1:7" x14ac:dyDescent="0.25">
      <c r="A63" s="65" t="s">
        <v>55</v>
      </c>
      <c r="B63" s="66" t="s">
        <v>56</v>
      </c>
      <c r="C63" s="66">
        <v>58.12</v>
      </c>
      <c r="D63" s="66">
        <v>5.62</v>
      </c>
      <c r="E63" s="69">
        <v>63.739999999999995</v>
      </c>
      <c r="F63" s="66">
        <v>58.95</v>
      </c>
      <c r="G63" s="69">
        <v>64.570000000000007</v>
      </c>
    </row>
    <row r="64" spans="1:7" x14ac:dyDescent="0.25">
      <c r="A64" s="65" t="s">
        <v>194</v>
      </c>
      <c r="B64" s="66" t="s">
        <v>195</v>
      </c>
      <c r="C64" s="66">
        <v>56.25</v>
      </c>
      <c r="D64" s="66">
        <v>5.61</v>
      </c>
      <c r="E64" s="69">
        <v>61.86</v>
      </c>
      <c r="F64" s="66">
        <v>59.01</v>
      </c>
      <c r="G64" s="69">
        <v>64.62</v>
      </c>
    </row>
    <row r="65" spans="1:7" x14ac:dyDescent="0.25">
      <c r="A65" s="65" t="s">
        <v>154</v>
      </c>
      <c r="B65" s="66" t="s">
        <v>155</v>
      </c>
      <c r="C65" s="66">
        <v>59.82</v>
      </c>
      <c r="D65" s="66">
        <v>5.96</v>
      </c>
      <c r="E65" s="69">
        <v>65.78</v>
      </c>
      <c r="F65" s="66">
        <v>60.2</v>
      </c>
      <c r="G65" s="69">
        <v>66.16</v>
      </c>
    </row>
    <row r="66" spans="1:7" x14ac:dyDescent="0.25">
      <c r="A66" s="65" t="s">
        <v>156</v>
      </c>
      <c r="B66" s="66" t="s">
        <v>157</v>
      </c>
      <c r="C66" s="66">
        <v>61.44</v>
      </c>
      <c r="D66" s="66">
        <v>5.16</v>
      </c>
      <c r="E66" s="69">
        <v>66.599999999999994</v>
      </c>
      <c r="F66" s="66">
        <v>63.93</v>
      </c>
      <c r="G66" s="69">
        <v>69.09</v>
      </c>
    </row>
    <row r="67" spans="1:7" x14ac:dyDescent="0.25">
      <c r="A67" s="65" t="s">
        <v>158</v>
      </c>
      <c r="B67" s="66" t="s">
        <v>159</v>
      </c>
      <c r="C67" s="66">
        <v>58.21</v>
      </c>
      <c r="D67" s="66">
        <v>5.39</v>
      </c>
      <c r="E67" s="69">
        <v>63.6</v>
      </c>
      <c r="F67" s="66">
        <v>64.209999999999994</v>
      </c>
      <c r="G67" s="69">
        <v>69.599999999999994</v>
      </c>
    </row>
    <row r="68" spans="1:7" x14ac:dyDescent="0.25">
      <c r="A68" s="65" t="s">
        <v>160</v>
      </c>
      <c r="B68" s="66" t="s">
        <v>161</v>
      </c>
      <c r="C68" s="66">
        <v>59.5</v>
      </c>
      <c r="D68" s="66">
        <v>5.5</v>
      </c>
      <c r="E68" s="69">
        <v>65</v>
      </c>
      <c r="F68" s="66">
        <v>63.83</v>
      </c>
      <c r="G68" s="69">
        <v>69.33</v>
      </c>
    </row>
    <row r="69" spans="1:7" x14ac:dyDescent="0.25">
      <c r="A69" s="65" t="s">
        <v>57</v>
      </c>
      <c r="B69" s="66" t="s">
        <v>58</v>
      </c>
      <c r="C69" s="66">
        <v>68.760000000000005</v>
      </c>
      <c r="D69" s="66">
        <v>5.18</v>
      </c>
      <c r="E69" s="69">
        <v>73.94</v>
      </c>
      <c r="F69" s="66">
        <v>71.95</v>
      </c>
      <c r="G69" s="69">
        <v>77.13</v>
      </c>
    </row>
    <row r="70" spans="1:7" x14ac:dyDescent="0.25">
      <c r="A70" s="65" t="s">
        <v>73</v>
      </c>
      <c r="B70" s="66" t="s">
        <v>74</v>
      </c>
      <c r="C70" s="66">
        <v>49.22</v>
      </c>
      <c r="D70" s="66">
        <v>5.85</v>
      </c>
      <c r="E70" s="69">
        <v>55.07</v>
      </c>
      <c r="F70" s="66">
        <v>49.53</v>
      </c>
      <c r="G70" s="69">
        <v>55.38</v>
      </c>
    </row>
    <row r="71" spans="1:7" x14ac:dyDescent="0.25">
      <c r="A71" s="65" t="s">
        <v>75</v>
      </c>
      <c r="B71" s="66" t="s">
        <v>76</v>
      </c>
      <c r="C71" s="66">
        <v>60.45</v>
      </c>
      <c r="D71" s="66">
        <v>5.66</v>
      </c>
      <c r="E71" s="69">
        <v>66.11</v>
      </c>
      <c r="F71" s="66">
        <v>77.19</v>
      </c>
      <c r="G71" s="69">
        <v>82.85</v>
      </c>
    </row>
    <row r="72" spans="1:7" x14ac:dyDescent="0.25">
      <c r="A72" s="65" t="s">
        <v>168</v>
      </c>
      <c r="B72" s="66" t="s">
        <v>169</v>
      </c>
      <c r="C72" s="66">
        <v>58.62</v>
      </c>
      <c r="D72" s="66">
        <v>5.5</v>
      </c>
      <c r="E72" s="69">
        <v>64.12</v>
      </c>
      <c r="F72" s="66">
        <v>58.3</v>
      </c>
      <c r="G72" s="69">
        <v>63.8</v>
      </c>
    </row>
    <row r="73" spans="1:7" x14ac:dyDescent="0.25">
      <c r="A73" s="65" t="s">
        <v>59</v>
      </c>
      <c r="B73" s="66" t="s">
        <v>60</v>
      </c>
      <c r="C73" s="66">
        <v>61.8</v>
      </c>
      <c r="D73" s="66">
        <v>6.04</v>
      </c>
      <c r="E73" s="69">
        <v>67.84</v>
      </c>
      <c r="F73" s="66">
        <v>63.58</v>
      </c>
      <c r="G73" s="69">
        <v>69.62</v>
      </c>
    </row>
    <row r="74" spans="1:7" x14ac:dyDescent="0.25">
      <c r="A74" s="65" t="s">
        <v>61</v>
      </c>
      <c r="B74" s="66" t="s">
        <v>62</v>
      </c>
      <c r="C74" s="66">
        <v>66.5</v>
      </c>
      <c r="D74" s="66">
        <v>6.06</v>
      </c>
      <c r="E74" s="69">
        <v>72.56</v>
      </c>
      <c r="F74" s="66">
        <v>74.959999999999994</v>
      </c>
      <c r="G74" s="69">
        <v>81.02</v>
      </c>
    </row>
    <row r="75" spans="1:7" x14ac:dyDescent="0.25">
      <c r="A75" s="65" t="s">
        <v>142</v>
      </c>
      <c r="B75" s="66" t="s">
        <v>143</v>
      </c>
      <c r="C75" s="66">
        <v>101.53</v>
      </c>
      <c r="D75" s="66">
        <v>6.06</v>
      </c>
      <c r="E75" s="69">
        <v>107.59</v>
      </c>
      <c r="F75" s="66">
        <v>125</v>
      </c>
      <c r="G75" s="69">
        <v>131.06</v>
      </c>
    </row>
    <row r="76" spans="1:7" x14ac:dyDescent="0.25">
      <c r="A76" s="65" t="s">
        <v>174</v>
      </c>
      <c r="B76" s="66" t="s">
        <v>175</v>
      </c>
      <c r="C76" s="66">
        <v>61.15</v>
      </c>
      <c r="D76" s="66">
        <v>5.92</v>
      </c>
      <c r="E76" s="69">
        <v>67.069999999999993</v>
      </c>
      <c r="F76" s="66">
        <v>79.66</v>
      </c>
      <c r="G76" s="69">
        <v>85.58</v>
      </c>
    </row>
    <row r="77" spans="1:7" x14ac:dyDescent="0.25">
      <c r="A77" s="65" t="s">
        <v>144</v>
      </c>
      <c r="B77" s="66" t="s">
        <v>145</v>
      </c>
      <c r="C77" s="66">
        <v>79.33</v>
      </c>
      <c r="D77" s="66">
        <v>5.66</v>
      </c>
      <c r="E77" s="69">
        <v>84.99</v>
      </c>
      <c r="F77" s="66">
        <v>86.9</v>
      </c>
      <c r="G77" s="69">
        <v>92.56</v>
      </c>
    </row>
    <row r="78" spans="1:7" x14ac:dyDescent="0.25">
      <c r="A78" s="65" t="s">
        <v>148</v>
      </c>
      <c r="B78" s="66" t="s">
        <v>149</v>
      </c>
      <c r="C78" s="66">
        <v>95.78</v>
      </c>
      <c r="D78" s="66">
        <v>5.22</v>
      </c>
      <c r="E78" s="69">
        <v>101</v>
      </c>
      <c r="F78" s="66">
        <v>101.52</v>
      </c>
      <c r="G78" s="69">
        <v>106.74</v>
      </c>
    </row>
    <row r="79" spans="1:7" x14ac:dyDescent="0.25">
      <c r="A79" s="65" t="s">
        <v>196</v>
      </c>
      <c r="B79" s="66" t="s">
        <v>197</v>
      </c>
      <c r="C79" s="66">
        <v>54.04</v>
      </c>
      <c r="D79" s="66">
        <v>5.64</v>
      </c>
      <c r="E79" s="69">
        <v>59.68</v>
      </c>
      <c r="F79" s="66">
        <v>58.91</v>
      </c>
      <c r="G79" s="69">
        <v>64.55</v>
      </c>
    </row>
    <row r="80" spans="1:7" x14ac:dyDescent="0.25">
      <c r="A80" s="65" t="s">
        <v>140</v>
      </c>
      <c r="B80" s="66" t="s">
        <v>141</v>
      </c>
      <c r="C80" s="66">
        <v>55.7</v>
      </c>
      <c r="D80" s="66">
        <v>5.51</v>
      </c>
      <c r="E80" s="69">
        <v>61.21</v>
      </c>
      <c r="F80" s="66">
        <v>56.39</v>
      </c>
      <c r="G80" s="69">
        <v>61.9</v>
      </c>
    </row>
    <row r="81" spans="1:7" x14ac:dyDescent="0.25">
      <c r="A81" s="65" t="s">
        <v>184</v>
      </c>
      <c r="B81" s="66" t="s">
        <v>185</v>
      </c>
      <c r="C81" s="66">
        <v>56.68</v>
      </c>
      <c r="D81" s="66">
        <v>5.85</v>
      </c>
      <c r="E81" s="69">
        <v>62.53</v>
      </c>
      <c r="F81" s="66">
        <v>62.87</v>
      </c>
      <c r="G81" s="69">
        <v>68.72</v>
      </c>
    </row>
    <row r="82" spans="1:7" x14ac:dyDescent="0.25">
      <c r="A82" s="65" t="s">
        <v>186</v>
      </c>
      <c r="B82" s="66" t="s">
        <v>187</v>
      </c>
      <c r="C82" s="66">
        <v>58.45</v>
      </c>
      <c r="D82" s="66">
        <v>5.56</v>
      </c>
      <c r="E82" s="69">
        <v>64.010000000000005</v>
      </c>
      <c r="F82" s="66">
        <v>58.42</v>
      </c>
      <c r="G82" s="69">
        <v>63.980000000000004</v>
      </c>
    </row>
    <row r="83" spans="1:7" x14ac:dyDescent="0.25">
      <c r="A83" s="65" t="s">
        <v>212</v>
      </c>
      <c r="B83" s="66" t="s">
        <v>213</v>
      </c>
      <c r="C83" s="66">
        <v>75</v>
      </c>
      <c r="D83" s="66">
        <v>5.3</v>
      </c>
      <c r="E83" s="69">
        <v>80.3</v>
      </c>
      <c r="F83" s="66">
        <v>67.59</v>
      </c>
      <c r="G83" s="69">
        <v>72.89</v>
      </c>
    </row>
    <row r="84" spans="1:7" x14ac:dyDescent="0.25">
      <c r="A84" s="65" t="s">
        <v>217</v>
      </c>
      <c r="B84" s="66" t="s">
        <v>218</v>
      </c>
      <c r="C84" s="66">
        <v>61.87</v>
      </c>
      <c r="D84" s="66">
        <v>5.48</v>
      </c>
      <c r="E84" s="69">
        <v>67.349999999999994</v>
      </c>
      <c r="F84" s="66">
        <v>61.87</v>
      </c>
      <c r="G84" s="69">
        <v>67.349999999999994</v>
      </c>
    </row>
    <row r="85" spans="1:7" x14ac:dyDescent="0.25">
      <c r="A85" s="65" t="s">
        <v>192</v>
      </c>
      <c r="B85" s="66" t="s">
        <v>193</v>
      </c>
      <c r="C85" s="66">
        <v>54.37</v>
      </c>
      <c r="D85" s="66">
        <v>5.31</v>
      </c>
      <c r="E85" s="69">
        <v>59.68</v>
      </c>
      <c r="F85" s="66">
        <v>62.05</v>
      </c>
      <c r="G85" s="69">
        <v>67.36</v>
      </c>
    </row>
    <row r="86" spans="1:7" x14ac:dyDescent="0.25">
      <c r="A86" s="65" t="s">
        <v>200</v>
      </c>
      <c r="B86" s="66" t="s">
        <v>201</v>
      </c>
      <c r="C86" s="66">
        <v>66.92</v>
      </c>
      <c r="D86" s="66">
        <v>4.59</v>
      </c>
      <c r="E86" s="69">
        <v>71.510000000000005</v>
      </c>
      <c r="F86" s="66">
        <v>68.849999999999994</v>
      </c>
      <c r="G86" s="69">
        <v>73.44</v>
      </c>
    </row>
    <row r="87" spans="1:7" x14ac:dyDescent="0.25">
      <c r="A87" s="65" t="s">
        <v>202</v>
      </c>
      <c r="B87" s="66" t="s">
        <v>203</v>
      </c>
      <c r="C87" s="66">
        <v>56.61</v>
      </c>
      <c r="D87" s="66">
        <v>5.26</v>
      </c>
      <c r="E87" s="69">
        <v>61.87</v>
      </c>
      <c r="F87" s="66">
        <v>57.16</v>
      </c>
      <c r="G87" s="69">
        <v>62.419999999999995</v>
      </c>
    </row>
    <row r="88" spans="1:7" x14ac:dyDescent="0.25">
      <c r="A88" s="65" t="s">
        <v>198</v>
      </c>
      <c r="B88" s="66" t="s">
        <v>199</v>
      </c>
      <c r="C88" s="66">
        <v>51.37</v>
      </c>
      <c r="D88" s="66">
        <v>5.78</v>
      </c>
      <c r="E88" s="69">
        <v>57.15</v>
      </c>
      <c r="F88" s="66">
        <v>53.02</v>
      </c>
      <c r="G88" s="69">
        <v>58.800000000000004</v>
      </c>
    </row>
    <row r="89" spans="1:7" x14ac:dyDescent="0.25">
      <c r="A89" s="65" t="s">
        <v>79</v>
      </c>
      <c r="B89" s="66" t="s">
        <v>80</v>
      </c>
      <c r="C89" s="66">
        <v>57.8</v>
      </c>
      <c r="D89" s="66">
        <v>5.3</v>
      </c>
      <c r="E89" s="69">
        <v>63.099999999999994</v>
      </c>
      <c r="F89" s="66">
        <v>59.04</v>
      </c>
      <c r="G89" s="69">
        <v>64.34</v>
      </c>
    </row>
    <row r="90" spans="1:7" x14ac:dyDescent="0.25">
      <c r="A90" s="65" t="s">
        <v>90</v>
      </c>
      <c r="B90" s="66" t="s">
        <v>91</v>
      </c>
      <c r="C90" s="66">
        <v>66.88</v>
      </c>
      <c r="D90" s="66">
        <v>6.66</v>
      </c>
      <c r="E90" s="69">
        <v>73.539999999999992</v>
      </c>
      <c r="F90" s="66">
        <v>73.09</v>
      </c>
      <c r="G90" s="69">
        <v>79.75</v>
      </c>
    </row>
    <row r="91" spans="1:7" x14ac:dyDescent="0.25">
      <c r="A91" s="65" t="s">
        <v>150</v>
      </c>
      <c r="B91" s="66" t="s">
        <v>151</v>
      </c>
      <c r="C91" s="66">
        <v>83.25</v>
      </c>
      <c r="D91" s="66">
        <v>5.57</v>
      </c>
      <c r="E91" s="69">
        <v>88.82</v>
      </c>
      <c r="F91" s="66">
        <v>93.5</v>
      </c>
      <c r="G91" s="69">
        <v>99.07</v>
      </c>
    </row>
    <row r="92" spans="1:7" x14ac:dyDescent="0.25">
      <c r="A92" s="65" t="s">
        <v>152</v>
      </c>
      <c r="B92" s="66" t="s">
        <v>153</v>
      </c>
      <c r="C92" s="66">
        <v>103.08</v>
      </c>
      <c r="D92" s="66">
        <v>5.47</v>
      </c>
      <c r="E92" s="69">
        <v>108.55</v>
      </c>
      <c r="F92" s="66">
        <v>112.78</v>
      </c>
      <c r="G92" s="69">
        <v>118.25</v>
      </c>
    </row>
    <row r="93" spans="1:7" x14ac:dyDescent="0.25">
      <c r="A93" s="65" t="s">
        <v>162</v>
      </c>
      <c r="B93" s="66" t="s">
        <v>163</v>
      </c>
      <c r="C93" s="66">
        <v>80.72</v>
      </c>
      <c r="D93" s="66">
        <v>5.59</v>
      </c>
      <c r="E93" s="69">
        <v>86.31</v>
      </c>
      <c r="F93" s="66">
        <v>81.52</v>
      </c>
      <c r="G93" s="69">
        <v>87.11</v>
      </c>
    </row>
    <row r="94" spans="1:7" x14ac:dyDescent="0.25">
      <c r="A94" s="65" t="s">
        <v>164</v>
      </c>
      <c r="B94" s="66" t="s">
        <v>165</v>
      </c>
      <c r="C94" s="66">
        <v>73.680000000000007</v>
      </c>
      <c r="D94" s="66">
        <v>6.3</v>
      </c>
      <c r="E94" s="69">
        <v>79.98</v>
      </c>
      <c r="F94" s="66">
        <v>74.069999999999993</v>
      </c>
      <c r="G94" s="69">
        <v>80.36999999999999</v>
      </c>
    </row>
    <row r="95" spans="1:7" x14ac:dyDescent="0.25">
      <c r="A95" s="65" t="s">
        <v>166</v>
      </c>
      <c r="B95" s="66" t="s">
        <v>167</v>
      </c>
      <c r="C95" s="66">
        <v>87.6</v>
      </c>
      <c r="D95" s="66">
        <v>5.39</v>
      </c>
      <c r="E95" s="69">
        <v>92.99</v>
      </c>
      <c r="F95" s="66">
        <v>99</v>
      </c>
      <c r="G95" s="69">
        <v>104.39</v>
      </c>
    </row>
    <row r="96" spans="1:7" x14ac:dyDescent="0.25">
      <c r="A96" s="65" t="s">
        <v>225</v>
      </c>
      <c r="B96" s="66" t="s">
        <v>214</v>
      </c>
      <c r="C96" s="66">
        <v>95.18</v>
      </c>
      <c r="D96" s="66">
        <v>7.27</v>
      </c>
      <c r="E96" s="69">
        <v>102.45</v>
      </c>
      <c r="F96" s="66">
        <v>97.75</v>
      </c>
      <c r="G96" s="69">
        <v>105.02</v>
      </c>
    </row>
    <row r="97" spans="1:7" x14ac:dyDescent="0.25">
      <c r="A97" s="65" t="s">
        <v>233</v>
      </c>
      <c r="B97" s="66" t="s">
        <v>215</v>
      </c>
      <c r="C97" s="66">
        <v>78.86</v>
      </c>
      <c r="D97" s="66">
        <v>7.35</v>
      </c>
      <c r="E97" s="69">
        <v>86.21</v>
      </c>
      <c r="F97" s="66">
        <v>76.64</v>
      </c>
      <c r="G97" s="69">
        <v>83.99</v>
      </c>
    </row>
    <row r="98" spans="1:7" x14ac:dyDescent="0.25">
      <c r="A98" s="65" t="s">
        <v>234</v>
      </c>
      <c r="B98" s="66" t="s">
        <v>216</v>
      </c>
      <c r="C98" s="66">
        <v>85.31</v>
      </c>
      <c r="D98" s="66">
        <v>10.06</v>
      </c>
      <c r="E98" s="69">
        <v>95.37</v>
      </c>
      <c r="F98" s="66">
        <v>0</v>
      </c>
      <c r="G98" s="69">
        <v>0</v>
      </c>
    </row>
    <row r="99" spans="1:7" x14ac:dyDescent="0.25">
      <c r="A99" s="65" t="s">
        <v>235</v>
      </c>
      <c r="B99" s="66" t="s">
        <v>221</v>
      </c>
      <c r="C99" s="66">
        <v>74.459999999999994</v>
      </c>
      <c r="D99" s="66">
        <v>5.84</v>
      </c>
      <c r="E99" s="69">
        <v>80.3</v>
      </c>
      <c r="F99" s="66">
        <v>75.13</v>
      </c>
      <c r="G99" s="69">
        <v>80.97</v>
      </c>
    </row>
    <row r="100" spans="1:7" x14ac:dyDescent="0.25">
      <c r="A100" s="65" t="s">
        <v>14</v>
      </c>
      <c r="B100" s="66" t="s">
        <v>83</v>
      </c>
      <c r="C100" s="66">
        <v>76.319999999999993</v>
      </c>
      <c r="D100" s="66">
        <v>6.38</v>
      </c>
      <c r="E100" s="69">
        <v>82.699999999999989</v>
      </c>
      <c r="F100" s="66">
        <v>71.16</v>
      </c>
      <c r="G100" s="69">
        <v>77.539999999999992</v>
      </c>
    </row>
    <row r="101" spans="1:7" x14ac:dyDescent="0.25">
      <c r="A101" s="70" t="s">
        <v>15</v>
      </c>
      <c r="B101" s="69" t="s">
        <v>222</v>
      </c>
      <c r="C101" s="69">
        <v>74.27</v>
      </c>
      <c r="D101" s="69">
        <v>8.25</v>
      </c>
      <c r="E101" s="69">
        <v>82.52</v>
      </c>
      <c r="F101" s="69">
        <v>78.47</v>
      </c>
      <c r="G101" s="69">
        <v>86.72</v>
      </c>
    </row>
  </sheetData>
  <sheetProtection algorithmName="SHA-512" hashValue="9JScj3JUGuG79I1Dw3Mcd0zMfUfG/vLgCPS02ADWrMr8DFdrHuotev46WDyMUzbaXVBgRPkUr2ZjMbxfiyQBkA==" saltValue="mgJwRTuKY2ggKnOlCx6+Uw==" spinCount="100000" sheet="1" objects="1" scenarios="1"/>
  <sortState ref="A2:G101">
    <sortCondition ref="A2:A1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26</vt:i4>
      </vt:variant>
    </vt:vector>
  </HeadingPairs>
  <TitlesOfParts>
    <vt:vector size="28" baseType="lpstr">
      <vt:lpstr>Calcul_PERTES RECETTES</vt:lpstr>
      <vt:lpstr>Feuil1</vt:lpstr>
      <vt:lpstr>FINESS_EJ__juridique</vt:lpstr>
      <vt:lpstr>FINESS_ET__structure</vt:lpstr>
      <vt:lpstr>pertesREC_AJ_capinst</vt:lpstr>
      <vt:lpstr>pertesREC_AJ_montant_baisserecettes_janvmars21</vt:lpstr>
      <vt:lpstr>pertesREC_AJ_montant_TJheb</vt:lpstr>
      <vt:lpstr>pertesREC_AJ_nb_j_nonréalisées</vt:lpstr>
      <vt:lpstr>pertesREC_AJ_nb_j_ouverture</vt:lpstr>
      <vt:lpstr>pertesREC_AJ_tx_occup_ant</vt:lpstr>
      <vt:lpstr>pertesREC_AJ_tx_occup_marsmai</vt:lpstr>
      <vt:lpstr>pertesREC_HP_capinst</vt:lpstr>
      <vt:lpstr>pertesREC_HP_montant_comp</vt:lpstr>
      <vt:lpstr>pertesREC_HP_montant_hebetdep</vt:lpstr>
      <vt:lpstr>pertesREC_HP_nb_j_nonréalisées</vt:lpstr>
      <vt:lpstr>pertesREC_HP_tarif_median</vt:lpstr>
      <vt:lpstr>pertesREC_HP_tx_occup_ant</vt:lpstr>
      <vt:lpstr>pertesREC_HP_tx_occup_marsmai</vt:lpstr>
      <vt:lpstr>pertesREC_HT_capinst</vt:lpstr>
      <vt:lpstr>pertesREC_HT_montant_comp</vt:lpstr>
      <vt:lpstr>pertesREC_HT_montant_hebetdep</vt:lpstr>
      <vt:lpstr>pertesREC_HT_nb_j_nonréalisées</vt:lpstr>
      <vt:lpstr>pertesREC_HT_tarif_median</vt:lpstr>
      <vt:lpstr>pertesREC_HT_tx_occup_ant</vt:lpstr>
      <vt:lpstr>pertesREC_HT_tx_occup_marsmai</vt:lpstr>
      <vt:lpstr>pertesREC_montant_total_pertes_recettes</vt:lpstr>
      <vt:lpstr>pertesREC_TVA</vt:lpstr>
      <vt:lpstr>raison_sociale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FAUCHET Delphine</dc:creator>
  <cp:lastModifiedBy>REY, Gwenola (ARS-GRANDEST)</cp:lastModifiedBy>
  <dcterms:created xsi:type="dcterms:W3CDTF">2020-10-12T12:22:33Z</dcterms:created>
  <dcterms:modified xsi:type="dcterms:W3CDTF">2021-07-20T06:36:47Z</dcterms:modified>
</cp:coreProperties>
</file>